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00" activeTab="2"/>
  </bookViews>
  <sheets>
    <sheet name="1 квартал" sheetId="12" r:id="rId1"/>
    <sheet name="2 квартал" sheetId="13" r:id="rId2"/>
    <sheet name="3 квартал" sheetId="17" r:id="rId3"/>
    <sheet name="4 квартал " sheetId="18" r:id="rId4"/>
  </sheets>
  <externalReferences>
    <externalReference r:id="rId5"/>
  </externalReferences>
  <definedNames>
    <definedName name="_xlnm._FilterDatabase" localSheetId="0" hidden="1">'1 квартал'!$A$22:$R$68</definedName>
    <definedName name="_xlnm._FilterDatabase" localSheetId="1" hidden="1">'2 квартал'!$A$22:$R$36</definedName>
    <definedName name="_xlnm._FilterDatabase" localSheetId="2" hidden="1">'3 квартал'!$A$22:$R$27</definedName>
    <definedName name="_xlnm._FilterDatabase" localSheetId="3" hidden="1">'4 квартал '!$A$22:$R$25</definedName>
    <definedName name="_xlnm.Print_Area" localSheetId="0">'1 квартал'!$A$1:$Q$84</definedName>
    <definedName name="_xlnm.Print_Area" localSheetId="1">'2 квартал'!$A$1:$Q$52</definedName>
    <definedName name="_xlnm.Print_Area" localSheetId="2">'3 квартал'!$A$1:$Q$43</definedName>
    <definedName name="_xlnm.Print_Area" localSheetId="3">'4 квартал '!$A$1:$Q$41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7" i="17" l="1"/>
  <c r="K36" i="13"/>
  <c r="K23" i="17"/>
  <c r="K68" i="12" l="1"/>
  <c r="K25" i="18"/>
  <c r="K28" i="13" l="1"/>
  <c r="K49" i="12" l="1"/>
  <c r="K25" i="12" l="1"/>
  <c r="D35" i="18" l="1"/>
  <c r="D33" i="18"/>
  <c r="M25" i="18"/>
  <c r="A33" i="18" s="1"/>
  <c r="L25" i="18"/>
  <c r="A35" i="18" s="1"/>
  <c r="A31" i="18"/>
  <c r="D37" i="17"/>
  <c r="D35" i="17"/>
  <c r="L27" i="17"/>
  <c r="A37" i="17" s="1"/>
  <c r="K26" i="17"/>
  <c r="M27" i="17"/>
  <c r="A35" i="17" s="1"/>
  <c r="K25" i="17"/>
  <c r="K24" i="17"/>
  <c r="D46" i="13"/>
  <c r="D44" i="13"/>
  <c r="L36" i="13"/>
  <c r="A46" i="13" s="1"/>
  <c r="M36" i="13"/>
  <c r="A44" i="13" s="1"/>
  <c r="K26" i="13"/>
  <c r="K25" i="13"/>
  <c r="L68" i="12"/>
  <c r="A78" i="12" s="1"/>
  <c r="K61" i="12"/>
  <c r="K58" i="12"/>
  <c r="K38" i="12"/>
  <c r="K34" i="12"/>
  <c r="K33" i="12"/>
  <c r="K29" i="12"/>
  <c r="K23" i="12"/>
  <c r="A33" i="17" l="1"/>
  <c r="A42" i="13"/>
  <c r="M68" i="12"/>
  <c r="A76" i="12" s="1"/>
  <c r="A74" i="12" l="1"/>
</calcChain>
</file>

<file path=xl/sharedStrings.xml><?xml version="1.0" encoding="utf-8"?>
<sst xmlns="http://schemas.openxmlformats.org/spreadsheetml/2006/main" count="817" uniqueCount="261">
  <si>
    <t>"Утверждаю"</t>
  </si>
  <si>
    <t>"_____"____________________201  г.</t>
  </si>
  <si>
    <t>Наименование заказчика:Акционерное общество "Югорская террториально-энергетическая компания - Нижневартовский район"</t>
  </si>
  <si>
    <t>Адрес местонахождения заказчика: 628601, Ханты мансийский автономный округ -Югра, г.Нижневартовск, пер.Клубный, дом 29 строение 3</t>
  </si>
  <si>
    <t>Телефон заказчика: 8 (3466) 21-48-03</t>
  </si>
  <si>
    <t>Электронная почта заказчика:utec-nvr@mail.ru</t>
  </si>
  <si>
    <t>ИНН: 8620015883</t>
  </si>
  <si>
    <t>КПП: 860301001</t>
  </si>
  <si>
    <t>ОКАТО:71135000000</t>
  </si>
  <si>
    <t>Порядковый номер</t>
  </si>
  <si>
    <t>Код по ОКВЭД 2</t>
  </si>
  <si>
    <t>Код по ОКПД 2</t>
  </si>
  <si>
    <t>Условия договора</t>
  </si>
  <si>
    <t>Закупка в электронной форме</t>
  </si>
  <si>
    <t>Предмет договора</t>
  </si>
  <si>
    <t>Минимально необходимые требования по закупаемым товарам (работам и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</si>
  <si>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</si>
  <si>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</si>
  <si>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</si>
  <si>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</si>
  <si>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</si>
  <si>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</si>
  <si>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График осуществления процедур закупки</t>
  </si>
  <si>
    <t>Способ закупки</t>
  </si>
  <si>
    <t>Код по ОКЕИ</t>
  </si>
  <si>
    <t>Наименование</t>
  </si>
  <si>
    <t>Код по ОКАТО</t>
  </si>
  <si>
    <t>наименование</t>
  </si>
  <si>
    <t>Планируемая дата или период размещения извещения о закупке (месяц, год)</t>
  </si>
  <si>
    <t>Срок исполнения договра (месяц, год)</t>
  </si>
  <si>
    <t>да/нет</t>
  </si>
  <si>
    <t>68.20.2</t>
  </si>
  <si>
    <t>68.20.12.000</t>
  </si>
  <si>
    <t>Аренда помещений,с. Ларьяк</t>
  </si>
  <si>
    <t>В соответствиии с условиями договора</t>
  </si>
  <si>
    <t>35</t>
  </si>
  <si>
    <t>Тюменская область, ХМАО-Югра, Нижневартовский район, с. Ларьяк</t>
  </si>
  <si>
    <t>Март 2020г.</t>
  </si>
  <si>
    <t>Единственный поставщик</t>
  </si>
  <si>
    <t>нет</t>
  </si>
  <si>
    <t>Аренда помещений п.г.т. Излучинск, Пионерная, д.13</t>
  </si>
  <si>
    <t>Условная штука</t>
  </si>
  <si>
    <t>Тюменская область, ХМАО-Югра, г. Нижневартовск</t>
  </si>
  <si>
    <t>Февраль 2020г.</t>
  </si>
  <si>
    <t>46.51.2</t>
  </si>
  <si>
    <t>46.51.10.120</t>
  </si>
  <si>
    <t>Комплексное информационно-технологическое сопровождение ПК "1С-Бухгалтерия", "1С-Зарплата"</t>
  </si>
  <si>
    <t>Наличие квалифицированного персонала и опыта работы в отрасли</t>
  </si>
  <si>
    <t>Январь 2020г.</t>
  </si>
  <si>
    <t>Январь 2021г.</t>
  </si>
  <si>
    <t>Запрос котировок в электронной форме</t>
  </si>
  <si>
    <t>да</t>
  </si>
  <si>
    <t>61.10.1</t>
  </si>
  <si>
    <t>61.10.11</t>
  </si>
  <si>
    <t>Оказание услуг по предоставлению местной телефонной связи</t>
  </si>
  <si>
    <t>Предоставление бесперебойной телефонной связи</t>
  </si>
  <si>
    <t>Декабрь 2020г.</t>
  </si>
  <si>
    <t>61.20.1</t>
  </si>
  <si>
    <t>Оказание услуг по предоставлению сотовой связи</t>
  </si>
  <si>
    <t>Предоставление бесперебойной связи</t>
  </si>
  <si>
    <t>61.30.1</t>
  </si>
  <si>
    <t>61.10.41</t>
  </si>
  <si>
    <t>Оказание услуг по предоставлению интернет в населенных пунктах Нижневартовского района и в г. Нижневартовск</t>
  </si>
  <si>
    <t>Предоставление бесперебойного доступа к сети интернет</t>
  </si>
  <si>
    <t>46.51.1</t>
  </si>
  <si>
    <t>26.20.1; 26.20.3</t>
  </si>
  <si>
    <t>Поставка компьютерного оборудования и орг техники</t>
  </si>
  <si>
    <t>Товар должен быть новым (выпущен не ранее 2019года),сертифицированным, не бывшим в эксплуатации, не прошел замену, ремонт составных частей, должен соответствовать техническим требованиям</t>
  </si>
  <si>
    <t>Апрель 2020г.</t>
  </si>
  <si>
    <t>Август 2020г.</t>
  </si>
  <si>
    <t>26.30</t>
  </si>
  <si>
    <t>26.30.11.110</t>
  </si>
  <si>
    <t>Поставка сетевого оборудования Cisco для организации КСПД</t>
  </si>
  <si>
    <t>Сентябрь 2020г.</t>
  </si>
  <si>
    <t>26.20.1.;     26.20.3</t>
  </si>
  <si>
    <t>Поставка Ноутбуков</t>
  </si>
  <si>
    <t>Поставка системного блока (для ВКС)</t>
  </si>
  <si>
    <t>27; 27.9</t>
  </si>
  <si>
    <t>27; 27.11.5</t>
  </si>
  <si>
    <t>Поставка квадрокоптера</t>
  </si>
  <si>
    <t>Товар должен быть новым (выпущен не ранее 2019 года),сертифицированным, не бывшим в эксплуатации, не прошел замену, ремонт составных частей, должен соответствовать техническим требованиям</t>
  </si>
  <si>
    <t>Май 2020г.</t>
  </si>
  <si>
    <t>41.20</t>
  </si>
  <si>
    <t>41.20.10.190</t>
  </si>
  <si>
    <t>Товар должен быть новым, не бывшим в эксплуатации, не прошел замену, ремонт составных частей, должен соответствовать техническим требованиям</t>
  </si>
  <si>
    <t>Июнь 2020г.</t>
  </si>
  <si>
    <t>26.51.6</t>
  </si>
  <si>
    <t>26.51.66.124</t>
  </si>
  <si>
    <t xml:space="preserve">• поставляемый товар должен быть новым, изготовленным не ранее 2020. (ранее не на-ходившимся в использовании у поставщика или третьих лиц, не прошел ремонт, в том числе восста-новление), не должен находиться в залоге, под арестом или под иным обременением. Расходные ма-териалы должны быть оригинальными и не восстановленными;
• товар, по своим характеристикам должен соответствовать или превосходить техниче-ские характеристики, приводимые в требованиях указанных ниже;
• каждая единица товара, являющаяся отдельно производимым товаром, должна быть представлена описанием, с указанием производителя, даты выпуска и полного наименования;
</t>
  </si>
  <si>
    <t>Комплект</t>
  </si>
  <si>
    <t>Предоставление неисключительных прав на ПО</t>
  </si>
  <si>
    <t xml:space="preserve">Товар должен быть новым ,сертифицированным, не бывшим в эксплуатации, </t>
  </si>
  <si>
    <t>33.12</t>
  </si>
  <si>
    <t>Техническое обслуживание охранно-пожарной сигнализации</t>
  </si>
  <si>
    <t>Февраль 2021г.</t>
  </si>
  <si>
    <t>35.30</t>
  </si>
  <si>
    <t>35.30.11.120</t>
  </si>
  <si>
    <t>Отпуск и потребление тепловой энергии в виде горячей воды в п.г.т.Новоаганск,ул.70 лет Октября 25а</t>
  </si>
  <si>
    <t>233</t>
  </si>
  <si>
    <t>Гигакалория</t>
  </si>
  <si>
    <t>Тюменская область, ХМАО-Югра, Нижневартовский район, п.г.т.Новоаганск</t>
  </si>
  <si>
    <t>Поставка теплоэнергии г.Нижневартовск,ул.Октябрьская д.54</t>
  </si>
  <si>
    <t>Отпуск и потребление тепловой энергии в виде горячей воды в населенных пунктах Нижневартовского района</t>
  </si>
  <si>
    <t>Ноябрь 2020г.</t>
  </si>
  <si>
    <t>35.11.1</t>
  </si>
  <si>
    <t>35.11.10.110</t>
  </si>
  <si>
    <t>Поставка электроэнергии, п.г.т Новоаганск</t>
  </si>
  <si>
    <t>Киловатт-час</t>
  </si>
  <si>
    <t>Поставка электроэнергии, в населенных пунктах Нижневартовского района</t>
  </si>
  <si>
    <t>Поставка электроэнергии в г.Нижневартовск</t>
  </si>
  <si>
    <t>27</t>
  </si>
  <si>
    <t>Поставка электротоваров и электроматериалов</t>
  </si>
  <si>
    <t>Аренда помещений, г.Нижневартовск, ул.Октябрьская д.54</t>
  </si>
  <si>
    <t>081</t>
  </si>
  <si>
    <t>Квадратный метр общей площади</t>
  </si>
  <si>
    <t>441,4</t>
  </si>
  <si>
    <t>53,8</t>
  </si>
  <si>
    <t>Июль 2021г.</t>
  </si>
  <si>
    <t>46.72</t>
  </si>
  <si>
    <t>24.20.13.130</t>
  </si>
  <si>
    <t>Поставка металлопроката</t>
  </si>
  <si>
    <t>Товар должен быть изготовлен не ранее 2019 года.
Товар должен быть новым, не бывшим в употреблении.</t>
  </si>
  <si>
    <t>Условная тонна</t>
  </si>
  <si>
    <t>2,808</t>
  </si>
  <si>
    <t>25.73</t>
  </si>
  <si>
    <t>25.73.30;25.73.290</t>
  </si>
  <si>
    <t>Поставка инструментов и хозяйственного инвентаря</t>
  </si>
  <si>
    <t>Товар должен быть новым (выпущен не ранее 2019года), не бывшим в эксплуатации, не прошел замену, ремонт составных частей, должен соответствовать техническим требованиям</t>
  </si>
  <si>
    <t>27.3</t>
  </si>
  <si>
    <t>Поставка кабельно-проводниковой продукции</t>
  </si>
  <si>
    <t>20.30</t>
  </si>
  <si>
    <t>20.30.11;20.30.12;20.30.21;20.30.22</t>
  </si>
  <si>
    <t>Поставка лакокрасочных изделий и стройматериалов</t>
  </si>
  <si>
    <t>10.82</t>
  </si>
  <si>
    <t>Поставка детских новогодних подарков</t>
  </si>
  <si>
    <t>Штука</t>
  </si>
  <si>
    <t>27.12</t>
  </si>
  <si>
    <t>27.12.10.110</t>
  </si>
  <si>
    <t> Январь 2020г.</t>
  </si>
  <si>
    <t> Запрос котировок в электронной форме</t>
  </si>
  <si>
    <t> да</t>
  </si>
  <si>
    <t>65.12.3</t>
  </si>
  <si>
    <t>65.12.2</t>
  </si>
  <si>
    <t>Обязательное страхование гражданской ответственности транспортных средств</t>
  </si>
  <si>
    <t xml:space="preserve">Исполнитель оказывает услуги в соответствии с требованиями:
- Федерального закона от 25.04.2002 № 40-ФЗ (ред. от 16.11.2014) «Об обязательном страховании гражданской ответственности владельцев транспортных средств»;
- Правил обязательного страхования гражданской ответственности владельцев транспортных средств, утв. Банком России от 19.09.2014 г. №431-П;
</t>
  </si>
  <si>
    <t>29.32</t>
  </si>
  <si>
    <t>29.3</t>
  </si>
  <si>
    <t>Поставка запасных частей на автотранспорт</t>
  </si>
  <si>
    <t> 45.20.2</t>
  </si>
  <si>
    <t> 45.20.21.500</t>
  </si>
  <si>
    <t> Ремонт грузового и специализированного  автотранспорта</t>
  </si>
  <si>
    <t> Действующие сертификаты и  лицензии на проведение работ по ремонту грузового и специализированного автотранспорта. Наличие обученного и аттестованного персонала техническое обслуживание и ремонт по действующим государственным стандартам.</t>
  </si>
  <si>
    <t> Декабрь 2020г.</t>
  </si>
  <si>
    <t>45.20.2</t>
  </si>
  <si>
    <t>45.20.21.500</t>
  </si>
  <si>
    <t xml:space="preserve">Техническое обслуживание и ремонт легкового автотранспорта </t>
  </si>
  <si>
    <t>Действующие сертификаты и лицензии на проведение работ; наличие обученного и аттестованного персонала; срок и условия выполнения ремонта и технического обслуживания каждого автомобиля в отдельности должен соответствовать технологической документации на техническое обслуживание и ремонт по действующим государственным стандартам;</t>
  </si>
  <si>
    <t>71.12.62</t>
  </si>
  <si>
    <t>71.12.40.120</t>
  </si>
  <si>
    <t>Выполнение работ по ремонту и поверке (калибровке, аттестации испытательного оборудования) электроизмерительных приборов</t>
  </si>
  <si>
    <t xml:space="preserve">Исполнитель должен выполнять работы в соответствии с требованиями нормативных документов:- Федеральный закон Российской Федерации от 26 июня 2008 г. N 102-ФЗ «Об обеспечении единства измерений»;- ГОСТ Р8.568-97 «Государственная система еспечения единства измерений. Аттестация испытательного оборудования. Основные положения»;
- «Правила по метрологии ПР 50.2.006-94. Государственная система обеспечения единства измерений. Порядок проведения поверки средств измерений»;
- «Правила по метрологии ПР 50.2.016-94. Государственная система обеспечения единства измерений. Требования к выполнению калибровочных работ».
</t>
  </si>
  <si>
    <t> 71.12.62</t>
  </si>
  <si>
    <t>45.20.21.222 </t>
  </si>
  <si>
    <t> Оказание услуг по негарантийному обслуживанию изделий производства ООО «Матрица»</t>
  </si>
  <si>
    <t> - Исполнитель должен обеспечить оказание услуг, являющихся предметом настоящего Договора в полном соответствии с требованиями действующей нормативной и регулирующей документации;- Исполнитель в процессе оказания услуг оформляет необходимую документацию согласно требованиям действующих на территории РФ нормативных документов (ПР 50.2.006-94, ПР 50.2.016-94, ГОСТ Р 8.568-97) и передает её вместе со средствами измерения Заказчику;</t>
  </si>
  <si>
    <t xml:space="preserve">27.90  </t>
  </si>
  <si>
    <t xml:space="preserve">26.51.4 </t>
  </si>
  <si>
    <t>Поставка измерительных приборов</t>
  </si>
  <si>
    <t>50.40</t>
  </si>
  <si>
    <t>52.22.12.000</t>
  </si>
  <si>
    <t>Содержание и освещениюнавигационных знаков на воздушном переходе через протоку Чехлоней р. Обь в навигацию 2020г.</t>
  </si>
  <si>
    <t>Услуги должны быть оказаны в соответствии с требованиями: 1.ФЗ №22 от 14.02.2009г. "О навигационной деятельности"; 2. ГОСТ 26698 "Знаки навигационные внутренних судоходных путей"; 3.Кодекса внутреннего водного транспорта РФ" от 07.03.2001 №24 - ФЗ (ред. От 01.07.2017г.)</t>
  </si>
  <si>
    <t>Октябрь 2020г.</t>
  </si>
  <si>
    <t>80.20</t>
  </si>
  <si>
    <t>26.40.33</t>
  </si>
  <si>
    <t>Поставка оборудования и материалов к системе видеонаблюдения</t>
  </si>
  <si>
    <t>32.99</t>
  </si>
  <si>
    <t>32.99.11.199</t>
  </si>
  <si>
    <t>Поставка средств индивидуальной защиты</t>
  </si>
  <si>
    <t>29.10.5</t>
  </si>
  <si>
    <t>29.10.59.270 </t>
  </si>
  <si>
    <t>Поставка Автогидроподъемника ПСС-131.22Э, на шасси Камаз-43502</t>
  </si>
  <si>
    <t>29.10.2</t>
  </si>
  <si>
    <t>29.10.22 </t>
  </si>
  <si>
    <t>29.10.59.310</t>
  </si>
  <si>
    <t>Услуги должны быть оказаны в соответствии с требованиями: 1. Правил пожарной безопасности в РФ ППБ01-03;2. РД-009-02-96 "Установка пожарной автоматики "Техническое обслуживание и планово-предупредительный ремонт"; 2. СП5.13130.2009 "Система противопожарной защиты. Установка пожарной сигнализации и пожаротушения автоматические" 3. Наличие свидетельства СРО</t>
  </si>
  <si>
    <t>168,05</t>
  </si>
  <si>
    <t>Итого</t>
  </si>
  <si>
    <t>58.29</t>
  </si>
  <si>
    <t>58.29.50.000</t>
  </si>
  <si>
    <t xml:space="preserve">Совокупный годовой объем планируемых закупок товаров (работ, услуг) в соответствии с планом закупки товаров (работ, услуг) составляет: </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</si>
  <si>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</si>
  <si>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</si>
  <si>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Начальник ПЭО</t>
  </si>
  <si>
    <t>Ю.И.Баймухаметова</t>
  </si>
  <si>
    <t>электронная почта: bji@utec-nvr.com</t>
  </si>
  <si>
    <t>тел.: 8 (3466) 21-47-03; 21-47-43</t>
  </si>
  <si>
    <t>_________________________ А.Ю.Бурылов</t>
  </si>
  <si>
    <t>План закупки товаров (работ, услуг) на 1 квартал 2020 года</t>
  </si>
  <si>
    <t>План закупки товаров (работ, услуг) на 2 квартал 2020 года</t>
  </si>
  <si>
    <t>Поставка бортового автомобиля с КМУ ИТ-200 (тросовый, люлька, бур) УСТ 5453 на базе Камаз 43118</t>
  </si>
  <si>
    <t>77.39.1</t>
  </si>
  <si>
    <t>77.12.11.000</t>
  </si>
  <si>
    <t>Аренда транспорта (Грузовой фургон (ГАЗ -27527)</t>
  </si>
  <si>
    <t>Июнь 2021г.</t>
  </si>
  <si>
    <t>Аренда транспорта без экипажа, Снегоход "YAMAHA VK 540 E"</t>
  </si>
  <si>
    <t>Аренда транспорта (Специализированный грузопассажирский с краном - манипулятором на шасси(КАМАЗ-43118-50)</t>
  </si>
  <si>
    <t>Аренда транспорта (Автомобиль тягач седельный с краном манипулятором, полуприцеп)</t>
  </si>
  <si>
    <t>Аренда БМЗ с.Ваховск</t>
  </si>
  <si>
    <t>Поставка мобильного здания на шасси</t>
  </si>
  <si>
    <t>101,60</t>
  </si>
  <si>
    <t>52,817</t>
  </si>
  <si>
    <t>Транспорт должен быть технически исправном состоянии</t>
  </si>
  <si>
    <t xml:space="preserve">Поставляемый товар должен быть новым, изготовленным не ранее 2019г. (ранее не на-ходившимся в использовании у поставщика или третьих лиц, не прошел ремонт, в том числе восстановление), не должен находиться в залоге, под арестом или под иным об-ременением. Расходные материалы должны быть оригинальными и не восстановленными;
• товар, по своим характеристикам должен соответствовать или превосходить технические характеристики, приводимые в требованиях указанных ниже;
• каждая единица товара, являющаяся отдельно производимым товаром, должна быть представлена описанием, с указанием производителя, даты выпуска и полного наименования;
</t>
  </si>
  <si>
    <t xml:space="preserve">Товар должен быть новым </t>
  </si>
  <si>
    <t>80.20.10.000</t>
  </si>
  <si>
    <t>План закупки товаров (работ, услуг) на 3 квартал 2020 года</t>
  </si>
  <si>
    <t>План закупки товаров (работ, услуг) на 4 квартал 2020 года</t>
  </si>
  <si>
    <t>Директор АО "ЮТЭК-НВР"</t>
  </si>
  <si>
    <t>49.39.13.000</t>
  </si>
  <si>
    <t>49.39.3</t>
  </si>
  <si>
    <t>Оказание транспортных услуг грузопассажирским транспортом для перевозки персонала на объекты Общества</t>
  </si>
  <si>
    <t xml:space="preserve"> Исполнитель должен иметь страховку, оформленную на каждое транспортное средство, привлекаемое к оказанию услуг (ОСАГО)автотранспорт должен быть технически исправным, наличия шин в соответствии с сезоном эксплуатации</t>
  </si>
  <si>
    <t>Оказание услуг по заправке автотранспортных средств горюче-смазочными материалами в пгт. Новоаганск</t>
  </si>
  <si>
    <t>ГОСТ Р 51105-97, в том числе: Октановое число, моторный метод: не менее 83 Октановое число, исследовательский метод: не менее 92,0 Содержание свинца, г/дм3: не более 0,010 Содержание марганца, мг/дм3: - Содержание фактических смол, мг /100 см3: не более 5,0 Индукционный период бензина, мин.: не менее 360 Массовая доля серы, %: не более 0,05 Объемная доля бензола, %: не более 5 Испытание на медной пластине: Выдерживает, класс 1 Внешний вид: Чистый, прозрачный Плотность при 15 °С, кг/м3: не менее 725 и не более 780</t>
  </si>
  <si>
    <t>47.30.11</t>
  </si>
  <si>
    <t>19.20.21.100</t>
  </si>
  <si>
    <t>202,024</t>
  </si>
  <si>
    <t>27.33.13</t>
  </si>
  <si>
    <t>27.33</t>
  </si>
  <si>
    <t>Соблюдение ТБ, наличие СРО</t>
  </si>
  <si>
    <t>43.21.10.290</t>
  </si>
  <si>
    <t>43.21</t>
  </si>
  <si>
    <t>Ремонтно-восстановительные работы на объекте "ВЛ-35кВ ф.№4 ПС 110/35/6кВ "Пермяк" в с.Ларьяк</t>
  </si>
  <si>
    <t>Поставка тепловизора с дополнительным телеобъективом на 7°</t>
  </si>
  <si>
    <t>Поставка знаков безопасности</t>
  </si>
  <si>
    <t>58.19.19.190</t>
  </si>
  <si>
    <t>58.19</t>
  </si>
  <si>
    <t>Оказание услуг специализированной техникой</t>
  </si>
  <si>
    <t>49.41</t>
  </si>
  <si>
    <t>49.41.20.000</t>
  </si>
  <si>
    <t>Ремонтно-восстановительные работы на объекте "ВЛ-35кВ ф.№5 от 35/6кВ "К-286" до д.Вампугол Нижневартовского района</t>
  </si>
  <si>
    <t>Семь миллионов девятьсот шестьдесят четыре тысячи пятьсот двадцать восемь рублей 00 копеек</t>
  </si>
  <si>
    <t>Поставка линейной арматуры и электромонтажных изделий</t>
  </si>
  <si>
    <t>27.33.13.120</t>
  </si>
  <si>
    <t>Поставка легкового автомобиля Toyota Hilux Pick Up, комплектации комфорт</t>
  </si>
  <si>
    <t>(тридцать семь миллионов сто шестьдесят восемь тысяч четыреста двадцать девять рублей 80 копеек)</t>
  </si>
  <si>
    <t>Комплект адаптации для ячейки КСО-285</t>
  </si>
  <si>
    <t>Аукцион в электронной форме</t>
  </si>
  <si>
    <t xml:space="preserve">Добровольно-медицинское страхование работников </t>
  </si>
  <si>
    <t>Добровольно-медицинское страхование единоличного исполнительного органа - директора общества</t>
  </si>
  <si>
    <t>Запрос предложений в электронной форме</t>
  </si>
  <si>
    <t>Наличие разрешительных документов на оказание услуг в сфере страхования</t>
  </si>
  <si>
    <t>Человек</t>
  </si>
  <si>
    <t>65.12.1</t>
  </si>
  <si>
    <t>65.12.12.000</t>
  </si>
  <si>
    <t>24.10</t>
  </si>
  <si>
    <t>24.10.31.000</t>
  </si>
  <si>
    <t>(восемь миллионов двести сорок тысяч сто восемь) рублей 64 копейки</t>
  </si>
  <si>
    <t>(один миллион триста шестьдесят четыре тысячи четыреста пятьдесят семь) рублей 00 копеек</t>
  </si>
  <si>
    <t>Июль 2020г.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</si>
</sst>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р_._-;\-* #,##0.00_р_._-;_-* &quot;-&quot;??_р_._-;_-@_-"/>
    <numFmt numFmtId="165" formatCode="#,##0.00&quot;р.&quot;"/>
  </numFmts>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family val="2"/>
      <charset val="204"/>
    </font>
    <font>
      <b/>
      <sz val="10"/>
      <name val="Times New Roman"/>
      <family val="1"/>
      <charset val="204"/>
    </font>
    <font>
      <b/>
      <sz val="13"/>
      <name val="Times New Roman"/>
      <family val="1"/>
      <charset val="204"/>
    </font>
    <font>
      <sz val="10"/>
      <color theme="1"/>
      <name val="Times New Roman"/>
      <family val="1"/>
      <charset val="204"/>
    </font>
    <font>
      <sz val="9"/>
      <name val="Times New Roman"/>
      <family val="1"/>
      <charset val="204"/>
    </font>
    <font>
      <u/>
      <sz val="11"/>
      <color theme="10"/>
      <name val="Calibri"/>
      <family val="2"/>
      <scheme val="minor"/>
    </font>
    <font>
      <sz val="11"/>
      <name val="Times New Roman"/>
      <family val="1"/>
      <charset val="204"/>
    </font>
    <font>
      <sz val="1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4" fillId="0" borderId="0"/>
    <xf numFmtId="0" fontId="1" fillId="0" borderId="0"/>
    <xf numFmtId="164" fontId="2" fillId="0" borderId="0" applyFont="0" applyFill="0" applyBorder="0" applyAlignment="0" applyProtection="0"/>
    <xf numFmtId="0" fontId="1" fillId="0" borderId="0"/>
    <xf numFmtId="0" fontId="1" fillId="0" borderId="0"/>
    <xf numFmtId="0" fontId="1" fillId="0" borderId="0"/>
    <xf numFmtId="0" fontId="9" fillId="0" borderId="0" applyNumberFormat="0" applyFill="0" applyBorder="0" applyAlignment="0" applyProtection="0"/>
  </cellStyleXfs>
  <cellXfs count="105">
    <xf numFmtId="0" fontId="0" fillId="0" borderId="0" xfId="0"/>
    <xf numFmtId="0" fontId="3" fillId="0" borderId="0" xfId="0" applyFont="1" applyAlignment="1">
      <alignment vertical="center"/>
    </xf>
    <xf numFmtId="0" fontId="5" fillId="0" borderId="0" xfId="1" applyFont="1" applyFill="1" applyBorder="1" applyAlignment="1">
      <alignment vertical="center"/>
    </xf>
    <xf numFmtId="0" fontId="3" fillId="0" borderId="0" xfId="1" applyFont="1" applyFill="1" applyBorder="1" applyAlignment="1">
      <alignment vertical="center" wrapText="1"/>
    </xf>
    <xf numFmtId="1" fontId="3" fillId="0" borderId="0" xfId="1" applyNumberFormat="1" applyFont="1" applyFill="1" applyBorder="1" applyAlignment="1">
      <alignmen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1" applyFont="1" applyFill="1" applyBorder="1" applyAlignment="1">
      <alignment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wrapText="1"/>
    </xf>
    <xf numFmtId="49" fontId="3" fillId="0" borderId="0" xfId="1" applyNumberFormat="1" applyFont="1" applyFill="1" applyBorder="1" applyAlignment="1">
      <alignment vertical="center" wrapText="1"/>
    </xf>
    <xf numFmtId="0" fontId="3" fillId="0" borderId="0" xfId="0" applyFont="1" applyFill="1" applyAlignment="1">
      <alignment vertical="center"/>
    </xf>
    <xf numFmtId="49" fontId="3" fillId="0" borderId="0" xfId="0" applyNumberFormat="1" applyFont="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2"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1" xfId="3" applyNumberFormat="1" applyFont="1" applyFill="1" applyBorder="1" applyAlignment="1">
      <alignment horizontal="center" vertical="center"/>
    </xf>
    <xf numFmtId="0" fontId="3" fillId="0" borderId="1" xfId="4" applyFont="1" applyFill="1" applyBorder="1" applyAlignment="1">
      <alignment horizontal="center" vertical="center" wrapText="1"/>
    </xf>
    <xf numFmtId="0" fontId="3" fillId="0" borderId="1" xfId="5" applyFont="1" applyFill="1" applyBorder="1" applyAlignment="1">
      <alignment horizontal="center" vertical="center"/>
    </xf>
    <xf numFmtId="0" fontId="3" fillId="0" borderId="1" xfId="5"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3" fillId="0" borderId="1" xfId="2" applyFont="1" applyFill="1" applyBorder="1" applyAlignment="1">
      <alignment vertical="center" wrapText="1" shrinkToFit="1"/>
    </xf>
    <xf numFmtId="0" fontId="7" fillId="0" borderId="1" xfId="0" applyFont="1" applyBorder="1" applyAlignment="1">
      <alignment vertical="center"/>
    </xf>
    <xf numFmtId="0" fontId="7" fillId="0" borderId="1" xfId="0" applyFont="1" applyBorder="1" applyAlignment="1">
      <alignment horizontal="center" vertical="center" wrapText="1"/>
    </xf>
    <xf numFmtId="0" fontId="8" fillId="0" borderId="1" xfId="2" applyFont="1" applyFill="1" applyBorder="1" applyAlignment="1">
      <alignment horizontal="center" vertical="center" wrapText="1" shrinkToFit="1"/>
    </xf>
    <xf numFmtId="49" fontId="3" fillId="0" borderId="0" xfId="0" applyNumberFormat="1" applyFont="1" applyBorder="1" applyAlignment="1">
      <alignment horizontal="center" vertical="center" wrapText="1"/>
    </xf>
    <xf numFmtId="0" fontId="0" fillId="0" borderId="0" xfId="0" applyAlignment="1">
      <alignment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9" fillId="0" borderId="0" xfId="7"/>
    <xf numFmtId="0" fontId="0" fillId="0" borderId="1" xfId="0" applyBorder="1"/>
    <xf numFmtId="0" fontId="0" fillId="0" borderId="1" xfId="0" applyBorder="1" applyAlignment="1">
      <alignment horizontal="center"/>
    </xf>
    <xf numFmtId="0" fontId="5" fillId="0" borderId="0" xfId="0" applyFont="1" applyAlignment="1">
      <alignment horizontal="center" vertical="center"/>
    </xf>
    <xf numFmtId="0" fontId="0" fillId="0" borderId="0" xfId="0" applyAlignment="1">
      <alignment horizontal="center"/>
    </xf>
    <xf numFmtId="3" fontId="3" fillId="0" borderId="0" xfId="0" applyNumberFormat="1" applyFont="1" applyFill="1" applyAlignment="1">
      <alignment horizontal="center" vertical="center"/>
    </xf>
    <xf numFmtId="3" fontId="3" fillId="0" borderId="1" xfId="3" applyNumberFormat="1" applyFont="1" applyFill="1" applyBorder="1" applyAlignment="1">
      <alignment horizontal="center" vertical="center"/>
    </xf>
    <xf numFmtId="3" fontId="0" fillId="0" borderId="0" xfId="0" applyNumberFormat="1"/>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vertical="center"/>
    </xf>
    <xf numFmtId="3" fontId="3" fillId="0" borderId="0" xfId="0" applyNumberFormat="1" applyFont="1" applyFill="1" applyAlignment="1">
      <alignment vertical="center"/>
    </xf>
    <xf numFmtId="3" fontId="3"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xf>
    <xf numFmtId="0" fontId="6" fillId="0" borderId="0" xfId="0" applyFont="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Border="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xf numFmtId="0" fontId="0" fillId="0" borderId="1" xfId="0" applyFill="1" applyBorder="1" applyAlignment="1">
      <alignment horizontal="center"/>
    </xf>
    <xf numFmtId="0" fontId="0" fillId="0" borderId="1" xfId="0" applyFill="1" applyBorder="1"/>
    <xf numFmtId="0" fontId="3"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49" fontId="3" fillId="0" borderId="4"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0" xfId="6" applyFont="1" applyBorder="1" applyAlignment="1">
      <alignment horizontal="left" vertical="center" wrapText="1"/>
    </xf>
    <xf numFmtId="165" fontId="3" fillId="0" borderId="0" xfId="6" applyNumberFormat="1" applyFont="1" applyFill="1" applyBorder="1" applyAlignment="1">
      <alignment horizontal="right" vertical="center" wrapText="1"/>
    </xf>
    <xf numFmtId="3" fontId="3" fillId="0" borderId="0" xfId="6" applyNumberFormat="1"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165" fontId="3" fillId="0" borderId="0" xfId="6" applyNumberFormat="1" applyFont="1" applyBorder="1" applyAlignment="1">
      <alignment horizontal="right" vertical="center" wrapText="1"/>
    </xf>
    <xf numFmtId="0" fontId="3" fillId="0" borderId="1" xfId="0" applyFont="1" applyBorder="1" applyAlignment="1">
      <alignment horizontal="center" vertical="center" wrapText="1"/>
    </xf>
    <xf numFmtId="0" fontId="6" fillId="0" borderId="0" xfId="0" applyFont="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3" fontId="3" fillId="0" borderId="1" xfId="0" applyNumberFormat="1" applyFont="1" applyFill="1" applyBorder="1" applyAlignment="1">
      <alignment horizontal="center" vertical="center" wrapText="1"/>
    </xf>
  </cellXfs>
  <cellStyles count="8">
    <cellStyle name="Гиперссылка" xfId="7" builtinId="8"/>
    <cellStyle name="Обычный" xfId="0" builtinId="0"/>
    <cellStyle name="Обычный 21" xfId="2"/>
    <cellStyle name="Обычный 24" xfId="4"/>
    <cellStyle name="Обычный 27" xfId="5"/>
    <cellStyle name="Обычный 3" xfId="6"/>
    <cellStyle name="Обычный 4" xfId="1"/>
    <cellStyle name="Финансов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76;&#1086;&#1082;&#1091;&#1084;&#1077;&#1085;&#1090;&#1099;/&#1047;&#1072;&#1082;&#1091;&#1087;&#1082;&#1080;/2019%20&#1075;&#1086;&#1076;/&#1055;&#1083;&#1072;&#1085;%20&#1079;&#1072;&#1082;&#1091;&#1087;&#1072;%202019%20&#1075;&#1086;&#1076;%20-&#1091;&#1090;&#1074;&#1077;&#1088;&#1078;&#1076;&#1077;&#1085;&#1085;&#1099;&#1081;%2028.12.2018&#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плана закупа 2019 год"/>
      <sheetName val="1 квартал"/>
      <sheetName val="2 квартал"/>
      <sheetName val="3 квартал"/>
      <sheetName val="4 квартал"/>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89"/>
  <sheetViews>
    <sheetView view="pageBreakPreview" topLeftCell="A55" zoomScale="77" zoomScaleNormal="100" zoomScaleSheetLayoutView="77" workbookViewId="0">
      <selection activeCell="B59" sqref="B59:Q59"/>
    </sheetView>
  </sheetViews>
  <sheetFormatPr defaultRowHeight="15" x14ac:dyDescent="0.25"/>
  <cols>
    <col min="1" max="1" width="11.42578125" customWidth="1"/>
    <col min="2" max="2" width="11" customWidth="1"/>
    <col min="3" max="3" width="12.7109375" customWidth="1"/>
    <col min="4" max="4" width="34.85546875" customWidth="1"/>
    <col min="5" max="5" width="50.5703125" customWidth="1"/>
    <col min="7" max="7" width="12.85546875" style="36" customWidth="1"/>
    <col min="8" max="8" width="12.7109375" customWidth="1"/>
    <col min="9" max="9" width="13.28515625" customWidth="1"/>
    <col min="10" max="10" width="27" customWidth="1"/>
    <col min="11" max="11" width="15.5703125" style="50" customWidth="1"/>
    <col min="12" max="12" width="20.42578125" style="50" customWidth="1"/>
    <col min="13" max="13" width="20.7109375" style="50" customWidth="1"/>
    <col min="14" max="14" width="16.5703125" style="47" customWidth="1"/>
    <col min="15" max="15" width="15.7109375" style="47" customWidth="1"/>
    <col min="16" max="16" width="18.28515625" customWidth="1"/>
    <col min="17" max="17" width="15.140625" style="47" customWidth="1"/>
  </cols>
  <sheetData>
    <row r="3" spans="1:18" x14ac:dyDescent="0.25">
      <c r="A3" s="2"/>
      <c r="B3" s="3"/>
      <c r="C3" s="4"/>
      <c r="D3" s="5"/>
      <c r="E3" s="6"/>
      <c r="F3" s="2"/>
      <c r="G3" s="3"/>
      <c r="H3" s="7"/>
      <c r="I3" s="7"/>
      <c r="J3" s="1"/>
      <c r="K3" s="48"/>
      <c r="L3" s="48"/>
      <c r="M3" s="48"/>
      <c r="N3" s="46" t="s">
        <v>0</v>
      </c>
      <c r="O3" s="7"/>
      <c r="P3" s="8"/>
      <c r="Q3" s="7"/>
    </row>
    <row r="4" spans="1:18" x14ac:dyDescent="0.25">
      <c r="A4" s="9"/>
      <c r="B4" s="9"/>
      <c r="C4" s="9"/>
      <c r="D4" s="10"/>
      <c r="E4" s="11"/>
      <c r="F4" s="9"/>
      <c r="G4" s="3"/>
      <c r="H4" s="7"/>
      <c r="I4" s="7"/>
      <c r="J4" s="1"/>
      <c r="K4" s="48"/>
      <c r="L4" s="48"/>
      <c r="M4" s="48"/>
      <c r="N4" s="7" t="s">
        <v>218</v>
      </c>
      <c r="O4" s="7"/>
      <c r="P4" s="1"/>
      <c r="Q4" s="7"/>
    </row>
    <row r="5" spans="1:18" x14ac:dyDescent="0.25">
      <c r="A5" s="9"/>
      <c r="B5" s="3"/>
      <c r="C5" s="9"/>
      <c r="D5" s="10"/>
      <c r="E5" s="11"/>
      <c r="F5" s="9"/>
      <c r="G5" s="3"/>
      <c r="H5" s="7"/>
      <c r="I5" s="7"/>
      <c r="J5" s="1"/>
      <c r="K5" s="48"/>
      <c r="L5" s="48"/>
      <c r="M5" s="48"/>
      <c r="N5" s="7" t="s">
        <v>197</v>
      </c>
      <c r="O5" s="7"/>
      <c r="P5" s="8"/>
      <c r="Q5" s="7"/>
    </row>
    <row r="6" spans="1:18" x14ac:dyDescent="0.25">
      <c r="A6" s="9"/>
      <c r="B6" s="3"/>
      <c r="C6" s="9"/>
      <c r="D6" s="10"/>
      <c r="E6" s="11"/>
      <c r="F6" s="9"/>
      <c r="G6" s="3"/>
      <c r="H6" s="7"/>
      <c r="I6" s="7"/>
      <c r="J6" s="1"/>
      <c r="K6" s="48"/>
      <c r="L6" s="48"/>
      <c r="M6" s="48"/>
      <c r="N6" s="7" t="s">
        <v>1</v>
      </c>
      <c r="O6" s="7"/>
      <c r="P6" s="8"/>
      <c r="Q6" s="7"/>
    </row>
    <row r="7" spans="1:18" x14ac:dyDescent="0.25">
      <c r="A7" s="9"/>
      <c r="B7" s="12"/>
      <c r="C7" s="9"/>
      <c r="D7" s="10"/>
      <c r="E7" s="11"/>
      <c r="F7" s="9"/>
      <c r="G7" s="3"/>
      <c r="H7" s="7"/>
      <c r="I7" s="7"/>
      <c r="J7" s="1"/>
      <c r="K7" s="48"/>
      <c r="L7" s="48"/>
      <c r="M7" s="48"/>
      <c r="N7" s="7"/>
      <c r="O7" s="7"/>
      <c r="P7" s="8"/>
      <c r="Q7" s="7"/>
    </row>
    <row r="8" spans="1:18" ht="16.5" customHeight="1" x14ac:dyDescent="0.25">
      <c r="A8" s="99" t="s">
        <v>198</v>
      </c>
      <c r="B8" s="99"/>
      <c r="C8" s="99"/>
      <c r="D8" s="99"/>
      <c r="E8" s="99"/>
      <c r="F8" s="99"/>
      <c r="G8" s="99"/>
      <c r="H8" s="99"/>
      <c r="I8" s="99"/>
      <c r="J8" s="99"/>
      <c r="K8" s="99"/>
      <c r="L8" s="99"/>
      <c r="M8" s="99"/>
      <c r="N8" s="99"/>
      <c r="O8" s="99"/>
      <c r="P8" s="99"/>
      <c r="Q8" s="99"/>
      <c r="R8" s="56"/>
    </row>
    <row r="9" spans="1:18" x14ac:dyDescent="0.25">
      <c r="A9" s="13"/>
      <c r="B9" s="14"/>
      <c r="C9" s="14"/>
      <c r="D9" s="15"/>
      <c r="E9" s="8"/>
      <c r="F9" s="7"/>
      <c r="G9" s="8"/>
      <c r="H9" s="7"/>
      <c r="I9" s="7"/>
      <c r="J9" s="1"/>
      <c r="K9" s="48"/>
      <c r="L9" s="48"/>
      <c r="M9" s="48"/>
      <c r="N9" s="8"/>
      <c r="O9" s="7"/>
      <c r="P9" s="8"/>
      <c r="Q9" s="7"/>
    </row>
    <row r="10" spans="1:18" x14ac:dyDescent="0.25">
      <c r="A10" s="16" t="s">
        <v>2</v>
      </c>
      <c r="B10" s="14"/>
      <c r="C10" s="14"/>
      <c r="D10" s="15"/>
      <c r="E10" s="8"/>
      <c r="F10" s="7"/>
      <c r="G10" s="8"/>
      <c r="H10" s="7"/>
      <c r="I10" s="7"/>
      <c r="J10" s="1"/>
      <c r="K10" s="48"/>
      <c r="L10" s="48"/>
      <c r="M10" s="48"/>
      <c r="N10" s="8"/>
      <c r="O10" s="7"/>
      <c r="P10" s="8"/>
      <c r="Q10" s="7"/>
    </row>
    <row r="11" spans="1:18" x14ac:dyDescent="0.25">
      <c r="A11" s="16" t="s">
        <v>3</v>
      </c>
      <c r="B11" s="14"/>
      <c r="C11" s="14"/>
      <c r="D11" s="15"/>
      <c r="E11" s="8"/>
      <c r="F11" s="7"/>
      <c r="G11" s="8"/>
      <c r="H11" s="7"/>
      <c r="I11" s="7"/>
      <c r="J11" s="1"/>
      <c r="K11" s="48"/>
      <c r="L11" s="48"/>
      <c r="M11" s="48"/>
      <c r="N11" s="8"/>
      <c r="O11" s="7"/>
      <c r="P11" s="8"/>
      <c r="Q11" s="7"/>
    </row>
    <row r="12" spans="1:18" x14ac:dyDescent="0.25">
      <c r="A12" s="16" t="s">
        <v>4</v>
      </c>
      <c r="B12" s="14"/>
      <c r="C12" s="14"/>
      <c r="D12" s="15"/>
      <c r="E12" s="8"/>
      <c r="F12" s="7"/>
      <c r="G12" s="8"/>
      <c r="H12" s="7"/>
      <c r="I12" s="7"/>
      <c r="J12" s="1"/>
      <c r="K12" s="48"/>
      <c r="L12" s="48"/>
      <c r="M12" s="48"/>
      <c r="N12" s="8"/>
      <c r="O12" s="7"/>
      <c r="P12" s="8"/>
      <c r="Q12" s="7"/>
    </row>
    <row r="13" spans="1:18" x14ac:dyDescent="0.25">
      <c r="A13" s="16" t="s">
        <v>5</v>
      </c>
      <c r="B13" s="14"/>
      <c r="C13" s="14"/>
      <c r="D13" s="15"/>
      <c r="E13" s="8"/>
      <c r="F13" s="7"/>
      <c r="G13" s="8"/>
      <c r="H13" s="7"/>
      <c r="I13" s="7"/>
      <c r="J13" s="1"/>
      <c r="K13" s="48"/>
      <c r="L13" s="48"/>
      <c r="M13" s="48"/>
      <c r="N13" s="8"/>
      <c r="O13" s="7"/>
      <c r="P13" s="8"/>
      <c r="Q13" s="7"/>
    </row>
    <row r="14" spans="1:18" x14ac:dyDescent="0.25">
      <c r="A14" s="16" t="s">
        <v>6</v>
      </c>
      <c r="B14" s="14"/>
      <c r="C14" s="14"/>
      <c r="D14" s="15"/>
      <c r="E14" s="8"/>
      <c r="F14" s="7"/>
      <c r="G14" s="8"/>
      <c r="H14" s="7"/>
      <c r="I14" s="7"/>
      <c r="J14" s="1"/>
      <c r="K14" s="48"/>
      <c r="L14" s="48"/>
      <c r="M14" s="48"/>
      <c r="N14" s="8"/>
      <c r="O14" s="7"/>
      <c r="P14" s="8"/>
      <c r="Q14" s="7"/>
    </row>
    <row r="15" spans="1:18" x14ac:dyDescent="0.25">
      <c r="A15" s="16" t="s">
        <v>7</v>
      </c>
      <c r="B15" s="14"/>
      <c r="C15" s="14"/>
      <c r="D15" s="15"/>
      <c r="E15" s="8"/>
      <c r="F15" s="7"/>
      <c r="G15" s="8"/>
      <c r="H15" s="7"/>
      <c r="I15" s="7"/>
      <c r="J15" s="1"/>
      <c r="K15" s="48"/>
      <c r="L15" s="48"/>
      <c r="M15" s="48"/>
      <c r="N15" s="8"/>
      <c r="O15" s="7"/>
      <c r="P15" s="8"/>
      <c r="Q15" s="7"/>
    </row>
    <row r="16" spans="1:18" x14ac:dyDescent="0.25">
      <c r="A16" s="16" t="s">
        <v>8</v>
      </c>
      <c r="B16" s="14"/>
      <c r="C16" s="14"/>
      <c r="D16" s="15"/>
      <c r="E16" s="8"/>
      <c r="F16" s="7"/>
      <c r="G16" s="8"/>
      <c r="H16" s="7"/>
      <c r="I16" s="7"/>
      <c r="J16" s="1"/>
      <c r="K16" s="48"/>
      <c r="L16" s="48"/>
      <c r="M16" s="48"/>
      <c r="N16" s="8"/>
      <c r="O16" s="7"/>
      <c r="P16" s="8"/>
      <c r="Q16" s="7"/>
    </row>
    <row r="17" spans="1:22" x14ac:dyDescent="0.25">
      <c r="A17" s="16"/>
      <c r="B17" s="14"/>
      <c r="C17" s="14"/>
      <c r="D17" s="15"/>
      <c r="E17" s="8"/>
      <c r="F17" s="7"/>
      <c r="G17" s="8"/>
      <c r="H17" s="7"/>
      <c r="I17" s="7"/>
      <c r="J17" s="1"/>
      <c r="K17" s="48"/>
      <c r="L17" s="48"/>
      <c r="M17" s="48"/>
      <c r="N17" s="8"/>
      <c r="O17" s="7"/>
      <c r="P17" s="8"/>
      <c r="Q17" s="7"/>
    </row>
    <row r="18" spans="1:22" x14ac:dyDescent="0.25">
      <c r="A18" s="13"/>
      <c r="B18" s="14"/>
      <c r="C18" s="14"/>
      <c r="D18" s="15"/>
      <c r="E18" s="8"/>
      <c r="F18" s="7"/>
      <c r="G18" s="8"/>
      <c r="H18" s="7"/>
      <c r="I18" s="7"/>
      <c r="J18" s="1"/>
      <c r="K18" s="48"/>
      <c r="L18" s="48"/>
      <c r="M18" s="48"/>
      <c r="N18" s="8"/>
      <c r="O18" s="7"/>
      <c r="P18" s="8"/>
      <c r="Q18" s="7"/>
    </row>
    <row r="19" spans="1:22" ht="33.75" customHeight="1" x14ac:dyDescent="0.25">
      <c r="A19" s="100" t="s">
        <v>9</v>
      </c>
      <c r="B19" s="101" t="s">
        <v>10</v>
      </c>
      <c r="C19" s="101" t="s">
        <v>11</v>
      </c>
      <c r="D19" s="102" t="s">
        <v>12</v>
      </c>
      <c r="E19" s="102"/>
      <c r="F19" s="102"/>
      <c r="G19" s="102"/>
      <c r="H19" s="102"/>
      <c r="I19" s="102"/>
      <c r="J19" s="102"/>
      <c r="K19" s="102"/>
      <c r="L19" s="102"/>
      <c r="M19" s="102"/>
      <c r="N19" s="102"/>
      <c r="O19" s="102"/>
      <c r="P19" s="102"/>
      <c r="Q19" s="103" t="s">
        <v>13</v>
      </c>
    </row>
    <row r="20" spans="1:22" ht="57.75" customHeight="1" x14ac:dyDescent="0.25">
      <c r="A20" s="100"/>
      <c r="B20" s="101"/>
      <c r="C20" s="101"/>
      <c r="D20" s="100" t="s">
        <v>14</v>
      </c>
      <c r="E20" s="98" t="s">
        <v>15</v>
      </c>
      <c r="F20" s="98" t="s">
        <v>16</v>
      </c>
      <c r="G20" s="98"/>
      <c r="H20" s="98" t="s">
        <v>17</v>
      </c>
      <c r="I20" s="98" t="s">
        <v>18</v>
      </c>
      <c r="J20" s="98"/>
      <c r="K20" s="104" t="s">
        <v>19</v>
      </c>
      <c r="L20" s="104" t="s">
        <v>20</v>
      </c>
      <c r="M20" s="104" t="s">
        <v>21</v>
      </c>
      <c r="N20" s="98" t="s">
        <v>22</v>
      </c>
      <c r="O20" s="98"/>
      <c r="P20" s="98" t="s">
        <v>23</v>
      </c>
      <c r="Q20" s="103"/>
    </row>
    <row r="21" spans="1:22" ht="76.5" x14ac:dyDescent="0.25">
      <c r="A21" s="100"/>
      <c r="B21" s="101"/>
      <c r="C21" s="101"/>
      <c r="D21" s="100"/>
      <c r="E21" s="98"/>
      <c r="F21" s="17" t="s">
        <v>24</v>
      </c>
      <c r="G21" s="17" t="s">
        <v>25</v>
      </c>
      <c r="H21" s="98"/>
      <c r="I21" s="17" t="s">
        <v>26</v>
      </c>
      <c r="J21" s="17" t="s">
        <v>27</v>
      </c>
      <c r="K21" s="104"/>
      <c r="L21" s="104"/>
      <c r="M21" s="104"/>
      <c r="N21" s="17" t="s">
        <v>28</v>
      </c>
      <c r="O21" s="17" t="s">
        <v>29</v>
      </c>
      <c r="P21" s="98"/>
      <c r="Q21" s="37" t="s">
        <v>30</v>
      </c>
    </row>
    <row r="22" spans="1:22" x14ac:dyDescent="0.25">
      <c r="A22" s="22"/>
      <c r="B22" s="18"/>
      <c r="C22" s="18"/>
      <c r="D22" s="22"/>
      <c r="E22" s="17"/>
      <c r="F22" s="17"/>
      <c r="G22" s="17"/>
      <c r="H22" s="17"/>
      <c r="I22" s="17"/>
      <c r="J22" s="17"/>
      <c r="K22" s="54"/>
      <c r="L22" s="54"/>
      <c r="M22" s="54"/>
      <c r="N22" s="17"/>
      <c r="O22" s="17"/>
      <c r="P22" s="17"/>
      <c r="Q22" s="37"/>
    </row>
    <row r="23" spans="1:22" ht="49.5" customHeight="1" x14ac:dyDescent="0.25">
      <c r="A23" s="21">
        <v>1</v>
      </c>
      <c r="B23" s="18" t="s">
        <v>44</v>
      </c>
      <c r="C23" s="18" t="s">
        <v>45</v>
      </c>
      <c r="D23" s="19" t="s">
        <v>46</v>
      </c>
      <c r="E23" s="17" t="s">
        <v>47</v>
      </c>
      <c r="F23" s="21">
        <v>879</v>
      </c>
      <c r="G23" s="22" t="s">
        <v>41</v>
      </c>
      <c r="H23" s="39">
        <v>1</v>
      </c>
      <c r="I23" s="39">
        <v>71135000000</v>
      </c>
      <c r="J23" s="17" t="s">
        <v>42</v>
      </c>
      <c r="K23" s="23">
        <f>21600*1.2*12</f>
        <v>311040</v>
      </c>
      <c r="L23" s="30"/>
      <c r="M23" s="30"/>
      <c r="N23" s="17" t="s">
        <v>48</v>
      </c>
      <c r="O23" s="39" t="s">
        <v>49</v>
      </c>
      <c r="P23" s="17" t="s">
        <v>50</v>
      </c>
      <c r="Q23" s="39" t="s">
        <v>51</v>
      </c>
    </row>
    <row r="24" spans="1:22" ht="42.75" customHeight="1" x14ac:dyDescent="0.25">
      <c r="A24" s="21">
        <v>2</v>
      </c>
      <c r="B24" s="18" t="s">
        <v>52</v>
      </c>
      <c r="C24" s="18" t="s">
        <v>53</v>
      </c>
      <c r="D24" s="19" t="s">
        <v>54</v>
      </c>
      <c r="E24" s="17" t="s">
        <v>55</v>
      </c>
      <c r="F24" s="39">
        <v>879</v>
      </c>
      <c r="G24" s="22" t="s">
        <v>41</v>
      </c>
      <c r="H24" s="39">
        <v>1</v>
      </c>
      <c r="I24" s="39">
        <v>71135000000</v>
      </c>
      <c r="J24" s="17" t="s">
        <v>42</v>
      </c>
      <c r="K24" s="23">
        <v>320472.12</v>
      </c>
      <c r="L24" s="30"/>
      <c r="M24" s="30"/>
      <c r="N24" s="17" t="s">
        <v>48</v>
      </c>
      <c r="O24" s="39" t="s">
        <v>56</v>
      </c>
      <c r="P24" s="17" t="s">
        <v>38</v>
      </c>
      <c r="Q24" s="39" t="s">
        <v>39</v>
      </c>
    </row>
    <row r="25" spans="1:22" ht="35.25" customHeight="1" x14ac:dyDescent="0.25">
      <c r="A25" s="21">
        <v>3</v>
      </c>
      <c r="B25" s="24" t="s">
        <v>52</v>
      </c>
      <c r="C25" s="24" t="s">
        <v>57</v>
      </c>
      <c r="D25" s="19" t="s">
        <v>58</v>
      </c>
      <c r="E25" s="22" t="s">
        <v>59</v>
      </c>
      <c r="F25" s="21">
        <v>879</v>
      </c>
      <c r="G25" s="22" t="s">
        <v>41</v>
      </c>
      <c r="H25" s="22">
        <v>1</v>
      </c>
      <c r="I25" s="21">
        <v>71135000000</v>
      </c>
      <c r="J25" s="22" t="s">
        <v>42</v>
      </c>
      <c r="K25" s="23">
        <f>332540.04*1.2</f>
        <v>399048.04799999995</v>
      </c>
      <c r="L25" s="30"/>
      <c r="M25" s="30"/>
      <c r="N25" s="17" t="s">
        <v>48</v>
      </c>
      <c r="O25" s="39" t="s">
        <v>56</v>
      </c>
      <c r="P25" s="22" t="s">
        <v>38</v>
      </c>
      <c r="Q25" s="21" t="s">
        <v>39</v>
      </c>
    </row>
    <row r="26" spans="1:22" ht="63.75" customHeight="1" x14ac:dyDescent="0.25">
      <c r="A26" s="21">
        <v>4</v>
      </c>
      <c r="B26" s="24" t="s">
        <v>60</v>
      </c>
      <c r="C26" s="24" t="s">
        <v>61</v>
      </c>
      <c r="D26" s="19" t="s">
        <v>62</v>
      </c>
      <c r="E26" s="22" t="s">
        <v>63</v>
      </c>
      <c r="F26" s="21">
        <v>879</v>
      </c>
      <c r="G26" s="22" t="s">
        <v>41</v>
      </c>
      <c r="H26" s="22">
        <v>1</v>
      </c>
      <c r="I26" s="21">
        <v>71135000000</v>
      </c>
      <c r="J26" s="22" t="s">
        <v>42</v>
      </c>
      <c r="K26" s="23">
        <v>285180</v>
      </c>
      <c r="L26" s="30"/>
      <c r="M26" s="30"/>
      <c r="N26" s="17" t="s">
        <v>48</v>
      </c>
      <c r="O26" s="39" t="s">
        <v>56</v>
      </c>
      <c r="P26" s="22" t="s">
        <v>38</v>
      </c>
      <c r="Q26" s="21" t="s">
        <v>39</v>
      </c>
    </row>
    <row r="27" spans="1:22" ht="54.75" customHeight="1" x14ac:dyDescent="0.25">
      <c r="A27" s="21">
        <v>5</v>
      </c>
      <c r="B27" s="18" t="s">
        <v>82</v>
      </c>
      <c r="C27" s="18" t="s">
        <v>83</v>
      </c>
      <c r="D27" s="19" t="s">
        <v>209</v>
      </c>
      <c r="E27" s="20" t="s">
        <v>84</v>
      </c>
      <c r="F27" s="21">
        <v>796</v>
      </c>
      <c r="G27" s="57" t="s">
        <v>135</v>
      </c>
      <c r="H27" s="22">
        <v>1</v>
      </c>
      <c r="I27" s="21">
        <v>71135000000</v>
      </c>
      <c r="J27" s="22" t="s">
        <v>42</v>
      </c>
      <c r="K27" s="23">
        <v>796900</v>
      </c>
      <c r="L27" s="30"/>
      <c r="M27" s="30"/>
      <c r="N27" s="24" t="s">
        <v>48</v>
      </c>
      <c r="O27" s="39" t="s">
        <v>85</v>
      </c>
      <c r="P27" s="25" t="s">
        <v>50</v>
      </c>
      <c r="Q27" s="21" t="s">
        <v>51</v>
      </c>
    </row>
    <row r="28" spans="1:22" ht="191.25" x14ac:dyDescent="0.25">
      <c r="A28" s="21">
        <v>6</v>
      </c>
      <c r="B28" s="18" t="s">
        <v>86</v>
      </c>
      <c r="C28" s="18" t="s">
        <v>87</v>
      </c>
      <c r="D28" s="19" t="s">
        <v>234</v>
      </c>
      <c r="E28" s="20" t="s">
        <v>88</v>
      </c>
      <c r="F28" s="21">
        <v>839</v>
      </c>
      <c r="G28" s="22" t="s">
        <v>89</v>
      </c>
      <c r="H28" s="22">
        <v>1</v>
      </c>
      <c r="I28" s="21">
        <v>71135000000</v>
      </c>
      <c r="J28" s="22" t="s">
        <v>42</v>
      </c>
      <c r="K28" s="23">
        <v>1179079.33</v>
      </c>
      <c r="L28" s="30"/>
      <c r="M28" s="30"/>
      <c r="N28" s="24" t="s">
        <v>48</v>
      </c>
      <c r="O28" s="18" t="s">
        <v>85</v>
      </c>
      <c r="P28" s="25" t="s">
        <v>50</v>
      </c>
      <c r="Q28" s="21" t="s">
        <v>51</v>
      </c>
      <c r="R28" s="40"/>
      <c r="S28" s="40"/>
      <c r="T28" s="40"/>
      <c r="U28" s="68"/>
      <c r="V28" s="68"/>
    </row>
    <row r="29" spans="1:22" ht="102" x14ac:dyDescent="0.25">
      <c r="A29" s="21">
        <v>7</v>
      </c>
      <c r="B29" s="24" t="s">
        <v>92</v>
      </c>
      <c r="C29" s="24" t="s">
        <v>215</v>
      </c>
      <c r="D29" s="19" t="s">
        <v>93</v>
      </c>
      <c r="E29" s="22" t="s">
        <v>185</v>
      </c>
      <c r="F29" s="21">
        <v>879</v>
      </c>
      <c r="G29" s="22" t="s">
        <v>41</v>
      </c>
      <c r="H29" s="22">
        <v>1</v>
      </c>
      <c r="I29" s="21">
        <v>71135000000</v>
      </c>
      <c r="J29" s="22" t="s">
        <v>42</v>
      </c>
      <c r="K29" s="26">
        <f>33333.33*12*1.2</f>
        <v>479999.95199999999</v>
      </c>
      <c r="L29" s="49"/>
      <c r="M29" s="49"/>
      <c r="N29" s="18" t="s">
        <v>48</v>
      </c>
      <c r="O29" s="18" t="s">
        <v>94</v>
      </c>
      <c r="P29" s="25" t="s">
        <v>50</v>
      </c>
      <c r="Q29" s="38" t="s">
        <v>51</v>
      </c>
    </row>
    <row r="30" spans="1:22" ht="57" customHeight="1" x14ac:dyDescent="0.25">
      <c r="A30" s="21">
        <v>8</v>
      </c>
      <c r="B30" s="24" t="s">
        <v>95</v>
      </c>
      <c r="C30" s="24" t="s">
        <v>96</v>
      </c>
      <c r="D30" s="19" t="s">
        <v>97</v>
      </c>
      <c r="E30" s="20" t="s">
        <v>34</v>
      </c>
      <c r="F30" s="21" t="s">
        <v>98</v>
      </c>
      <c r="G30" s="22" t="s">
        <v>99</v>
      </c>
      <c r="H30" s="24" t="s">
        <v>210</v>
      </c>
      <c r="I30" s="21">
        <v>7119656000</v>
      </c>
      <c r="J30" s="22" t="s">
        <v>100</v>
      </c>
      <c r="K30" s="23">
        <v>181304.51</v>
      </c>
      <c r="L30" s="30"/>
      <c r="M30" s="30"/>
      <c r="N30" s="24" t="s">
        <v>48</v>
      </c>
      <c r="O30" s="24" t="s">
        <v>56</v>
      </c>
      <c r="P30" s="22" t="s">
        <v>38</v>
      </c>
      <c r="Q30" s="38" t="s">
        <v>39</v>
      </c>
    </row>
    <row r="31" spans="1:22" ht="36.75" customHeight="1" x14ac:dyDescent="0.25">
      <c r="A31" s="21">
        <v>9</v>
      </c>
      <c r="B31" s="24" t="s">
        <v>95</v>
      </c>
      <c r="C31" s="24" t="s">
        <v>96</v>
      </c>
      <c r="D31" s="19" t="s">
        <v>101</v>
      </c>
      <c r="E31" s="20" t="s">
        <v>34</v>
      </c>
      <c r="F31" s="21" t="s">
        <v>98</v>
      </c>
      <c r="G31" s="22" t="s">
        <v>99</v>
      </c>
      <c r="H31" s="24" t="s">
        <v>227</v>
      </c>
      <c r="I31" s="21">
        <v>71135000000</v>
      </c>
      <c r="J31" s="22" t="s">
        <v>42</v>
      </c>
      <c r="K31" s="23">
        <v>357757.2</v>
      </c>
      <c r="L31" s="30"/>
      <c r="M31" s="30"/>
      <c r="N31" s="24" t="s">
        <v>48</v>
      </c>
      <c r="O31" s="24" t="s">
        <v>56</v>
      </c>
      <c r="P31" s="22" t="s">
        <v>38</v>
      </c>
      <c r="Q31" s="38" t="s">
        <v>39</v>
      </c>
    </row>
    <row r="32" spans="1:22" ht="53.25" customHeight="1" x14ac:dyDescent="0.25">
      <c r="A32" s="21">
        <v>10</v>
      </c>
      <c r="B32" s="24" t="s">
        <v>95</v>
      </c>
      <c r="C32" s="24" t="s">
        <v>96</v>
      </c>
      <c r="D32" s="19" t="s">
        <v>102</v>
      </c>
      <c r="E32" s="20" t="s">
        <v>34</v>
      </c>
      <c r="F32" s="21" t="s">
        <v>98</v>
      </c>
      <c r="G32" s="22" t="s">
        <v>99</v>
      </c>
      <c r="H32" s="24" t="s">
        <v>211</v>
      </c>
      <c r="I32" s="21">
        <v>71135000000</v>
      </c>
      <c r="J32" s="22" t="s">
        <v>42</v>
      </c>
      <c r="K32" s="23">
        <v>173822.01</v>
      </c>
      <c r="L32" s="30"/>
      <c r="M32" s="30"/>
      <c r="N32" s="24" t="s">
        <v>48</v>
      </c>
      <c r="O32" s="24" t="s">
        <v>56</v>
      </c>
      <c r="P32" s="22" t="s">
        <v>38</v>
      </c>
      <c r="Q32" s="38" t="s">
        <v>39</v>
      </c>
    </row>
    <row r="33" spans="1:17" ht="38.25" x14ac:dyDescent="0.25">
      <c r="A33" s="21">
        <v>11</v>
      </c>
      <c r="B33" s="18" t="s">
        <v>31</v>
      </c>
      <c r="C33" s="18" t="s">
        <v>32</v>
      </c>
      <c r="D33" s="19" t="s">
        <v>33</v>
      </c>
      <c r="E33" s="20" t="s">
        <v>34</v>
      </c>
      <c r="F33" s="24" t="s">
        <v>113</v>
      </c>
      <c r="G33" s="22" t="s">
        <v>114</v>
      </c>
      <c r="H33" s="18" t="s">
        <v>35</v>
      </c>
      <c r="I33" s="21">
        <v>71119000014</v>
      </c>
      <c r="J33" s="22" t="s">
        <v>36</v>
      </c>
      <c r="K33" s="23">
        <f>113728.8*1.2</f>
        <v>136474.56</v>
      </c>
      <c r="L33" s="30"/>
      <c r="M33" s="30"/>
      <c r="N33" s="18" t="s">
        <v>48</v>
      </c>
      <c r="O33" s="18" t="s">
        <v>94</v>
      </c>
      <c r="P33" s="22" t="s">
        <v>38</v>
      </c>
      <c r="Q33" s="38" t="s">
        <v>39</v>
      </c>
    </row>
    <row r="34" spans="1:17" ht="40.5" customHeight="1" x14ac:dyDescent="0.25">
      <c r="A34" s="21">
        <v>12</v>
      </c>
      <c r="B34" s="18" t="s">
        <v>31</v>
      </c>
      <c r="C34" s="18" t="s">
        <v>32</v>
      </c>
      <c r="D34" s="19" t="s">
        <v>40</v>
      </c>
      <c r="E34" s="20" t="s">
        <v>34</v>
      </c>
      <c r="F34" s="24" t="s">
        <v>113</v>
      </c>
      <c r="G34" s="22" t="s">
        <v>114</v>
      </c>
      <c r="H34" s="18" t="s">
        <v>186</v>
      </c>
      <c r="I34" s="21">
        <v>71135000000</v>
      </c>
      <c r="J34" s="22" t="s">
        <v>42</v>
      </c>
      <c r="K34" s="23">
        <f>36214.54*11</f>
        <v>398359.94</v>
      </c>
      <c r="L34" s="30"/>
      <c r="M34" s="30"/>
      <c r="N34" s="24" t="s">
        <v>48</v>
      </c>
      <c r="O34" s="24" t="s">
        <v>103</v>
      </c>
      <c r="P34" s="22" t="s">
        <v>38</v>
      </c>
      <c r="Q34" s="38" t="s">
        <v>39</v>
      </c>
    </row>
    <row r="35" spans="1:17" ht="51" customHeight="1" x14ac:dyDescent="0.25">
      <c r="A35" s="21">
        <v>13</v>
      </c>
      <c r="B35" s="24" t="s">
        <v>104</v>
      </c>
      <c r="C35" s="24" t="s">
        <v>105</v>
      </c>
      <c r="D35" s="19" t="s">
        <v>106</v>
      </c>
      <c r="E35" s="20" t="s">
        <v>34</v>
      </c>
      <c r="F35" s="21">
        <v>245</v>
      </c>
      <c r="G35" s="22" t="s">
        <v>107</v>
      </c>
      <c r="H35" s="21">
        <v>30419</v>
      </c>
      <c r="I35" s="21">
        <v>7119656000</v>
      </c>
      <c r="J35" s="22" t="s">
        <v>100</v>
      </c>
      <c r="K35" s="23">
        <v>166277.07999999999</v>
      </c>
      <c r="L35" s="30"/>
      <c r="M35" s="30"/>
      <c r="N35" s="24" t="s">
        <v>48</v>
      </c>
      <c r="O35" s="24" t="s">
        <v>56</v>
      </c>
      <c r="P35" s="22" t="s">
        <v>38</v>
      </c>
      <c r="Q35" s="38" t="s">
        <v>39</v>
      </c>
    </row>
    <row r="36" spans="1:17" ht="36.75" customHeight="1" x14ac:dyDescent="0.25">
      <c r="A36" s="21">
        <v>14</v>
      </c>
      <c r="B36" s="24" t="s">
        <v>104</v>
      </c>
      <c r="C36" s="24" t="s">
        <v>105</v>
      </c>
      <c r="D36" s="19" t="s">
        <v>108</v>
      </c>
      <c r="E36" s="20" t="s">
        <v>34</v>
      </c>
      <c r="F36" s="21">
        <v>245</v>
      </c>
      <c r="G36" s="22" t="s">
        <v>107</v>
      </c>
      <c r="H36" s="21">
        <v>114080</v>
      </c>
      <c r="I36" s="21">
        <v>71135000000</v>
      </c>
      <c r="J36" s="22" t="s">
        <v>42</v>
      </c>
      <c r="K36" s="23">
        <v>597780.21</v>
      </c>
      <c r="L36" s="30"/>
      <c r="M36" s="30"/>
      <c r="N36" s="24" t="s">
        <v>48</v>
      </c>
      <c r="O36" s="24" t="s">
        <v>56</v>
      </c>
      <c r="P36" s="22" t="s">
        <v>38</v>
      </c>
      <c r="Q36" s="38" t="s">
        <v>39</v>
      </c>
    </row>
    <row r="37" spans="1:17" ht="38.25" customHeight="1" x14ac:dyDescent="0.25">
      <c r="A37" s="21">
        <v>15</v>
      </c>
      <c r="B37" s="24" t="s">
        <v>104</v>
      </c>
      <c r="C37" s="24" t="s">
        <v>105</v>
      </c>
      <c r="D37" s="19" t="s">
        <v>109</v>
      </c>
      <c r="E37" s="20" t="s">
        <v>34</v>
      </c>
      <c r="F37" s="21">
        <v>245</v>
      </c>
      <c r="G37" s="22" t="s">
        <v>107</v>
      </c>
      <c r="H37" s="21">
        <v>444429</v>
      </c>
      <c r="I37" s="21">
        <v>71135000000</v>
      </c>
      <c r="J37" s="22" t="s">
        <v>42</v>
      </c>
      <c r="K37" s="23">
        <v>2222144.1</v>
      </c>
      <c r="L37" s="30"/>
      <c r="M37" s="30"/>
      <c r="N37" s="24" t="s">
        <v>48</v>
      </c>
      <c r="O37" s="24" t="s">
        <v>56</v>
      </c>
      <c r="P37" s="22" t="s">
        <v>38</v>
      </c>
      <c r="Q37" s="38" t="s">
        <v>39</v>
      </c>
    </row>
    <row r="38" spans="1:17" ht="66" customHeight="1" x14ac:dyDescent="0.25">
      <c r="A38" s="21">
        <v>16</v>
      </c>
      <c r="B38" s="24" t="s">
        <v>124</v>
      </c>
      <c r="C38" s="24" t="s">
        <v>125</v>
      </c>
      <c r="D38" s="19" t="s">
        <v>126</v>
      </c>
      <c r="E38" s="20" t="s">
        <v>127</v>
      </c>
      <c r="F38" s="21">
        <v>879</v>
      </c>
      <c r="G38" s="22" t="s">
        <v>41</v>
      </c>
      <c r="H38" s="22">
        <v>1</v>
      </c>
      <c r="I38" s="21">
        <v>71135000000</v>
      </c>
      <c r="J38" s="22" t="s">
        <v>42</v>
      </c>
      <c r="K38" s="23">
        <f>(400987*1.2)+450000</f>
        <v>931184.39999999991</v>
      </c>
      <c r="L38" s="30"/>
      <c r="M38" s="30"/>
      <c r="N38" s="24" t="s">
        <v>48</v>
      </c>
      <c r="O38" s="22" t="s">
        <v>85</v>
      </c>
      <c r="P38" s="25" t="s">
        <v>50</v>
      </c>
      <c r="Q38" s="38" t="s">
        <v>51</v>
      </c>
    </row>
    <row r="39" spans="1:17" ht="66" customHeight="1" x14ac:dyDescent="0.25">
      <c r="A39" s="21">
        <v>17</v>
      </c>
      <c r="B39" s="24" t="s">
        <v>157</v>
      </c>
      <c r="C39" s="24" t="s">
        <v>158</v>
      </c>
      <c r="D39" s="19" t="s">
        <v>159</v>
      </c>
      <c r="E39" s="20" t="s">
        <v>160</v>
      </c>
      <c r="F39" s="21">
        <v>879</v>
      </c>
      <c r="G39" s="22" t="s">
        <v>41</v>
      </c>
      <c r="H39" s="22">
        <v>1</v>
      </c>
      <c r="I39" s="21">
        <v>71135000000</v>
      </c>
      <c r="J39" s="22" t="s">
        <v>42</v>
      </c>
      <c r="K39" s="23">
        <v>301024.33</v>
      </c>
      <c r="L39" s="30"/>
      <c r="M39" s="30"/>
      <c r="N39" s="18" t="s">
        <v>138</v>
      </c>
      <c r="O39" s="18" t="s">
        <v>152</v>
      </c>
      <c r="P39" s="25" t="s">
        <v>50</v>
      </c>
      <c r="Q39" s="38" t="s">
        <v>51</v>
      </c>
    </row>
    <row r="40" spans="1:17" ht="66" customHeight="1" x14ac:dyDescent="0.25">
      <c r="A40" s="21">
        <v>18</v>
      </c>
      <c r="B40" s="24" t="s">
        <v>161</v>
      </c>
      <c r="C40" s="24" t="s">
        <v>162</v>
      </c>
      <c r="D40" s="19" t="s">
        <v>163</v>
      </c>
      <c r="E40" s="20" t="s">
        <v>164</v>
      </c>
      <c r="F40" s="21">
        <v>879</v>
      </c>
      <c r="G40" s="22" t="s">
        <v>41</v>
      </c>
      <c r="H40" s="22">
        <v>1</v>
      </c>
      <c r="I40" s="21">
        <v>71135000000</v>
      </c>
      <c r="J40" s="22" t="s">
        <v>42</v>
      </c>
      <c r="K40" s="23">
        <v>300000</v>
      </c>
      <c r="L40" s="30"/>
      <c r="M40" s="30"/>
      <c r="N40" s="18" t="s">
        <v>138</v>
      </c>
      <c r="O40" s="18" t="s">
        <v>152</v>
      </c>
      <c r="P40" s="22" t="s">
        <v>38</v>
      </c>
      <c r="Q40" s="38" t="s">
        <v>39</v>
      </c>
    </row>
    <row r="41" spans="1:17" ht="66" customHeight="1" x14ac:dyDescent="0.25">
      <c r="A41" s="21">
        <v>19</v>
      </c>
      <c r="B41" s="60" t="s">
        <v>220</v>
      </c>
      <c r="C41" s="60" t="s">
        <v>219</v>
      </c>
      <c r="D41" s="19" t="s">
        <v>221</v>
      </c>
      <c r="E41" s="20" t="s">
        <v>222</v>
      </c>
      <c r="F41" s="21">
        <v>879</v>
      </c>
      <c r="G41" s="59" t="s">
        <v>41</v>
      </c>
      <c r="H41" s="59">
        <v>1</v>
      </c>
      <c r="I41" s="21">
        <v>71135000000</v>
      </c>
      <c r="J41" s="59" t="s">
        <v>42</v>
      </c>
      <c r="K41" s="23">
        <v>1147392</v>
      </c>
      <c r="L41" s="30"/>
      <c r="M41" s="30"/>
      <c r="N41" s="24" t="s">
        <v>48</v>
      </c>
      <c r="O41" s="59" t="s">
        <v>56</v>
      </c>
      <c r="P41" s="59" t="s">
        <v>38</v>
      </c>
      <c r="Q41" s="21" t="s">
        <v>39</v>
      </c>
    </row>
    <row r="42" spans="1:17" ht="66" customHeight="1" x14ac:dyDescent="0.25">
      <c r="A42" s="21">
        <v>20</v>
      </c>
      <c r="B42" s="60" t="s">
        <v>225</v>
      </c>
      <c r="C42" s="60" t="s">
        <v>226</v>
      </c>
      <c r="D42" s="19" t="s">
        <v>223</v>
      </c>
      <c r="E42" s="59" t="s">
        <v>224</v>
      </c>
      <c r="F42" s="21">
        <v>879</v>
      </c>
      <c r="G42" s="59" t="s">
        <v>41</v>
      </c>
      <c r="H42" s="59">
        <v>1</v>
      </c>
      <c r="I42" s="21">
        <v>7119656000</v>
      </c>
      <c r="J42" s="59" t="s">
        <v>100</v>
      </c>
      <c r="K42" s="25">
        <v>540000</v>
      </c>
      <c r="L42" s="25"/>
      <c r="M42" s="25"/>
      <c r="N42" s="24" t="s">
        <v>48</v>
      </c>
      <c r="O42" s="59" t="s">
        <v>56</v>
      </c>
      <c r="P42" s="59" t="s">
        <v>38</v>
      </c>
      <c r="Q42" s="21" t="s">
        <v>39</v>
      </c>
    </row>
    <row r="43" spans="1:17" ht="66" customHeight="1" x14ac:dyDescent="0.25">
      <c r="A43" s="21">
        <v>21</v>
      </c>
      <c r="B43" s="62" t="s">
        <v>229</v>
      </c>
      <c r="C43" s="62" t="s">
        <v>228</v>
      </c>
      <c r="D43" s="19" t="s">
        <v>111</v>
      </c>
      <c r="E43" s="20" t="s">
        <v>67</v>
      </c>
      <c r="F43" s="21">
        <v>879</v>
      </c>
      <c r="G43" s="61" t="s">
        <v>41</v>
      </c>
      <c r="H43" s="61">
        <v>1</v>
      </c>
      <c r="I43" s="21">
        <v>71135000000</v>
      </c>
      <c r="J43" s="61" t="s">
        <v>42</v>
      </c>
      <c r="K43" s="25">
        <v>107006.51</v>
      </c>
      <c r="L43" s="25"/>
      <c r="M43" s="25"/>
      <c r="N43" s="24" t="s">
        <v>48</v>
      </c>
      <c r="O43" s="24" t="s">
        <v>48</v>
      </c>
      <c r="P43" s="61" t="s">
        <v>38</v>
      </c>
      <c r="Q43" s="21" t="s">
        <v>39</v>
      </c>
    </row>
    <row r="44" spans="1:17" ht="66" customHeight="1" x14ac:dyDescent="0.25">
      <c r="A44" s="21">
        <v>22</v>
      </c>
      <c r="B44" s="62" t="s">
        <v>232</v>
      </c>
      <c r="C44" s="62" t="s">
        <v>231</v>
      </c>
      <c r="D44" s="19" t="s">
        <v>233</v>
      </c>
      <c r="E44" s="20" t="s">
        <v>230</v>
      </c>
      <c r="F44" s="21">
        <v>879</v>
      </c>
      <c r="G44" s="61" t="s">
        <v>41</v>
      </c>
      <c r="H44" s="61">
        <v>1</v>
      </c>
      <c r="I44" s="21">
        <v>71135000000</v>
      </c>
      <c r="J44" s="61" t="s">
        <v>42</v>
      </c>
      <c r="K44" s="25">
        <v>1089534</v>
      </c>
      <c r="L44" s="25"/>
      <c r="M44" s="25"/>
      <c r="N44" s="24" t="s">
        <v>48</v>
      </c>
      <c r="O44" s="24" t="s">
        <v>48</v>
      </c>
      <c r="P44" s="61" t="s">
        <v>38</v>
      </c>
      <c r="Q44" s="21" t="s">
        <v>39</v>
      </c>
    </row>
    <row r="45" spans="1:17" ht="66" customHeight="1" x14ac:dyDescent="0.25">
      <c r="A45" s="21">
        <v>23</v>
      </c>
      <c r="B45" s="24" t="s">
        <v>110</v>
      </c>
      <c r="C45" s="24" t="s">
        <v>110</v>
      </c>
      <c r="D45" s="19" t="s">
        <v>111</v>
      </c>
      <c r="E45" s="20" t="s">
        <v>67</v>
      </c>
      <c r="F45" s="21">
        <v>879</v>
      </c>
      <c r="G45" s="66" t="s">
        <v>41</v>
      </c>
      <c r="H45" s="66">
        <v>1</v>
      </c>
      <c r="I45" s="21">
        <v>71135000000</v>
      </c>
      <c r="J45" s="69" t="s">
        <v>42</v>
      </c>
      <c r="K45" s="23">
        <v>570865.42000000004</v>
      </c>
      <c r="L45" s="30"/>
      <c r="M45" s="30"/>
      <c r="N45" s="24" t="s">
        <v>48</v>
      </c>
      <c r="O45" s="24" t="s">
        <v>37</v>
      </c>
      <c r="P45" s="25" t="s">
        <v>50</v>
      </c>
      <c r="Q45" s="38" t="s">
        <v>51</v>
      </c>
    </row>
    <row r="46" spans="1:17" ht="66" customHeight="1" x14ac:dyDescent="0.25">
      <c r="A46" s="21">
        <v>24</v>
      </c>
      <c r="B46" s="24" t="s">
        <v>239</v>
      </c>
      <c r="C46" s="24" t="s">
        <v>240</v>
      </c>
      <c r="D46" s="19" t="s">
        <v>238</v>
      </c>
      <c r="E46" s="31" t="s">
        <v>212</v>
      </c>
      <c r="F46" s="21">
        <v>879</v>
      </c>
      <c r="G46" s="67" t="s">
        <v>41</v>
      </c>
      <c r="H46" s="67">
        <v>1</v>
      </c>
      <c r="I46" s="21">
        <v>71135000000</v>
      </c>
      <c r="J46" s="69" t="s">
        <v>42</v>
      </c>
      <c r="K46" s="23">
        <v>974375</v>
      </c>
      <c r="L46" s="30"/>
      <c r="M46" s="30"/>
      <c r="N46" s="24" t="s">
        <v>48</v>
      </c>
      <c r="O46" s="69" t="s">
        <v>43</v>
      </c>
      <c r="P46" s="67" t="s">
        <v>38</v>
      </c>
      <c r="Q46" s="21" t="s">
        <v>39</v>
      </c>
    </row>
    <row r="47" spans="1:17" ht="66" customHeight="1" x14ac:dyDescent="0.25">
      <c r="A47" s="21">
        <v>25</v>
      </c>
      <c r="B47" s="24" t="s">
        <v>179</v>
      </c>
      <c r="C47" s="24" t="s">
        <v>180</v>
      </c>
      <c r="D47" s="19" t="s">
        <v>181</v>
      </c>
      <c r="E47" s="34" t="s">
        <v>84</v>
      </c>
      <c r="F47" s="21">
        <v>796</v>
      </c>
      <c r="G47" s="69" t="s">
        <v>135</v>
      </c>
      <c r="H47" s="21">
        <v>1</v>
      </c>
      <c r="I47" s="21">
        <v>71135000000</v>
      </c>
      <c r="J47" s="69" t="s">
        <v>42</v>
      </c>
      <c r="K47" s="23">
        <v>7436000</v>
      </c>
      <c r="L47" s="30"/>
      <c r="M47" s="30"/>
      <c r="N47" s="24" t="s">
        <v>43</v>
      </c>
      <c r="O47" s="69" t="s">
        <v>81</v>
      </c>
      <c r="P47" s="25" t="s">
        <v>50</v>
      </c>
      <c r="Q47" s="38" t="s">
        <v>51</v>
      </c>
    </row>
    <row r="48" spans="1:17" ht="66" customHeight="1" x14ac:dyDescent="0.25">
      <c r="A48" s="21">
        <v>26</v>
      </c>
      <c r="B48" s="18" t="s">
        <v>182</v>
      </c>
      <c r="C48" s="24" t="s">
        <v>183</v>
      </c>
      <c r="D48" s="19" t="s">
        <v>245</v>
      </c>
      <c r="E48" s="34" t="s">
        <v>84</v>
      </c>
      <c r="F48" s="21">
        <v>796</v>
      </c>
      <c r="G48" s="22" t="s">
        <v>135</v>
      </c>
      <c r="H48" s="39">
        <v>1</v>
      </c>
      <c r="I48" s="21">
        <v>71135000000</v>
      </c>
      <c r="J48" s="22" t="s">
        <v>42</v>
      </c>
      <c r="K48" s="23">
        <v>2488000</v>
      </c>
      <c r="L48" s="30"/>
      <c r="M48" s="30"/>
      <c r="N48" s="24" t="s">
        <v>43</v>
      </c>
      <c r="O48" s="22" t="s">
        <v>81</v>
      </c>
      <c r="P48" s="25" t="s">
        <v>50</v>
      </c>
      <c r="Q48" s="38" t="s">
        <v>51</v>
      </c>
    </row>
    <row r="49" spans="1:17" ht="66" customHeight="1" x14ac:dyDescent="0.25">
      <c r="A49" s="21">
        <v>27</v>
      </c>
      <c r="B49" s="24" t="s">
        <v>64</v>
      </c>
      <c r="C49" s="24" t="s">
        <v>65</v>
      </c>
      <c r="D49" s="19" t="s">
        <v>66</v>
      </c>
      <c r="E49" s="20" t="s">
        <v>67</v>
      </c>
      <c r="F49" s="21">
        <v>879</v>
      </c>
      <c r="G49" s="64" t="s">
        <v>41</v>
      </c>
      <c r="H49" s="64">
        <v>1</v>
      </c>
      <c r="I49" s="21">
        <v>71135000000</v>
      </c>
      <c r="J49" s="64" t="s">
        <v>42</v>
      </c>
      <c r="K49" s="23">
        <f>489000*1.2</f>
        <v>586800</v>
      </c>
      <c r="L49" s="30"/>
      <c r="M49" s="30"/>
      <c r="N49" s="63" t="s">
        <v>43</v>
      </c>
      <c r="O49" s="65" t="s">
        <v>68</v>
      </c>
      <c r="P49" s="25" t="s">
        <v>50</v>
      </c>
      <c r="Q49" s="38" t="s">
        <v>51</v>
      </c>
    </row>
    <row r="50" spans="1:17" ht="114.75" x14ac:dyDescent="0.25">
      <c r="A50" s="21">
        <v>28</v>
      </c>
      <c r="B50" s="24" t="s">
        <v>141</v>
      </c>
      <c r="C50" s="24" t="s">
        <v>142</v>
      </c>
      <c r="D50" s="19" t="s">
        <v>143</v>
      </c>
      <c r="E50" s="20" t="s">
        <v>144</v>
      </c>
      <c r="F50" s="21">
        <v>879</v>
      </c>
      <c r="G50" s="22" t="s">
        <v>41</v>
      </c>
      <c r="H50" s="22">
        <v>1</v>
      </c>
      <c r="I50" s="21">
        <v>71135000000</v>
      </c>
      <c r="J50" s="22" t="s">
        <v>42</v>
      </c>
      <c r="K50" s="23">
        <v>158519.62</v>
      </c>
      <c r="L50" s="30"/>
      <c r="M50" s="30"/>
      <c r="N50" s="24" t="s">
        <v>37</v>
      </c>
      <c r="O50" s="24" t="s">
        <v>56</v>
      </c>
      <c r="P50" s="25" t="s">
        <v>50</v>
      </c>
      <c r="Q50" s="38" t="s">
        <v>51</v>
      </c>
    </row>
    <row r="51" spans="1:17" ht="75" customHeight="1" x14ac:dyDescent="0.25">
      <c r="A51" s="21">
        <v>29</v>
      </c>
      <c r="B51" s="24" t="s">
        <v>148</v>
      </c>
      <c r="C51" s="24" t="s">
        <v>149</v>
      </c>
      <c r="D51" s="19" t="s">
        <v>150</v>
      </c>
      <c r="E51" s="20" t="s">
        <v>151</v>
      </c>
      <c r="F51" s="21">
        <v>879</v>
      </c>
      <c r="G51" s="22" t="s">
        <v>41</v>
      </c>
      <c r="H51" s="22">
        <v>1</v>
      </c>
      <c r="I51" s="21">
        <v>71135000000</v>
      </c>
      <c r="J51" s="22" t="s">
        <v>42</v>
      </c>
      <c r="K51" s="23">
        <v>960000</v>
      </c>
      <c r="L51" s="30"/>
      <c r="M51" s="30"/>
      <c r="N51" s="24" t="s">
        <v>37</v>
      </c>
      <c r="O51" s="18" t="s">
        <v>152</v>
      </c>
      <c r="P51" s="25" t="s">
        <v>139</v>
      </c>
      <c r="Q51" s="38" t="s">
        <v>140</v>
      </c>
    </row>
    <row r="52" spans="1:17" ht="111.75" customHeight="1" x14ac:dyDescent="0.25">
      <c r="A52" s="21">
        <v>30</v>
      </c>
      <c r="B52" s="24" t="s">
        <v>153</v>
      </c>
      <c r="C52" s="24" t="s">
        <v>154</v>
      </c>
      <c r="D52" s="19" t="s">
        <v>155</v>
      </c>
      <c r="E52" s="20" t="s">
        <v>156</v>
      </c>
      <c r="F52" s="21">
        <v>879</v>
      </c>
      <c r="G52" s="22" t="s">
        <v>41</v>
      </c>
      <c r="H52" s="22">
        <v>1</v>
      </c>
      <c r="I52" s="21">
        <v>71135000000</v>
      </c>
      <c r="J52" s="22" t="s">
        <v>42</v>
      </c>
      <c r="K52" s="23">
        <v>713321.95</v>
      </c>
      <c r="L52" s="30"/>
      <c r="M52" s="30"/>
      <c r="N52" s="24" t="s">
        <v>37</v>
      </c>
      <c r="O52" s="18" t="s">
        <v>152</v>
      </c>
      <c r="P52" s="25" t="s">
        <v>50</v>
      </c>
      <c r="Q52" s="38" t="s">
        <v>51</v>
      </c>
    </row>
    <row r="53" spans="1:17" ht="25.5" x14ac:dyDescent="0.25">
      <c r="A53" s="21">
        <v>31</v>
      </c>
      <c r="B53" s="24" t="s">
        <v>201</v>
      </c>
      <c r="C53" s="24" t="s">
        <v>202</v>
      </c>
      <c r="D53" s="19" t="s">
        <v>205</v>
      </c>
      <c r="E53" s="31" t="s">
        <v>212</v>
      </c>
      <c r="F53" s="21">
        <v>796</v>
      </c>
      <c r="G53" s="21" t="s">
        <v>135</v>
      </c>
      <c r="H53" s="21">
        <v>4</v>
      </c>
      <c r="I53" s="21">
        <v>71135000000</v>
      </c>
      <c r="J53" s="69" t="s">
        <v>42</v>
      </c>
      <c r="K53" s="30">
        <v>217970.72</v>
      </c>
      <c r="L53" s="30"/>
      <c r="M53" s="30"/>
      <c r="N53" s="24" t="s">
        <v>37</v>
      </c>
      <c r="O53" s="24" t="s">
        <v>152</v>
      </c>
      <c r="P53" s="69" t="s">
        <v>38</v>
      </c>
      <c r="Q53" s="38" t="s">
        <v>39</v>
      </c>
    </row>
    <row r="54" spans="1:17" ht="63.75" x14ac:dyDescent="0.25">
      <c r="A54" s="21">
        <v>32</v>
      </c>
      <c r="B54" s="24" t="s">
        <v>201</v>
      </c>
      <c r="C54" s="24" t="s">
        <v>202</v>
      </c>
      <c r="D54" s="19" t="s">
        <v>206</v>
      </c>
      <c r="E54" s="31" t="s">
        <v>212</v>
      </c>
      <c r="F54" s="21">
        <v>796</v>
      </c>
      <c r="G54" s="21" t="s">
        <v>135</v>
      </c>
      <c r="H54" s="21">
        <v>1</v>
      </c>
      <c r="I54" s="21">
        <v>71135000000</v>
      </c>
      <c r="J54" s="69" t="s">
        <v>42</v>
      </c>
      <c r="K54" s="30">
        <v>539776.56000000006</v>
      </c>
      <c r="L54" s="30"/>
      <c r="M54" s="30"/>
      <c r="N54" s="24" t="s">
        <v>37</v>
      </c>
      <c r="O54" s="24" t="s">
        <v>152</v>
      </c>
      <c r="P54" s="69" t="s">
        <v>38</v>
      </c>
      <c r="Q54" s="38" t="s">
        <v>39</v>
      </c>
    </row>
    <row r="55" spans="1:17" ht="25.5" x14ac:dyDescent="0.25">
      <c r="A55" s="21">
        <v>33</v>
      </c>
      <c r="B55" s="24" t="s">
        <v>201</v>
      </c>
      <c r="C55" s="24" t="s">
        <v>202</v>
      </c>
      <c r="D55" s="19" t="s">
        <v>203</v>
      </c>
      <c r="E55" s="31" t="s">
        <v>212</v>
      </c>
      <c r="F55" s="21">
        <v>796</v>
      </c>
      <c r="G55" s="21" t="s">
        <v>135</v>
      </c>
      <c r="H55" s="21">
        <v>1</v>
      </c>
      <c r="I55" s="21">
        <v>71135000000</v>
      </c>
      <c r="J55" s="69" t="s">
        <v>42</v>
      </c>
      <c r="K55" s="23">
        <v>578979.83999999997</v>
      </c>
      <c r="L55" s="30"/>
      <c r="M55" s="30"/>
      <c r="N55" s="24" t="s">
        <v>37</v>
      </c>
      <c r="O55" s="24" t="s">
        <v>43</v>
      </c>
      <c r="P55" s="69" t="s">
        <v>38</v>
      </c>
      <c r="Q55" s="38" t="s">
        <v>39</v>
      </c>
    </row>
    <row r="56" spans="1:17" ht="25.5" x14ac:dyDescent="0.25">
      <c r="A56" s="21">
        <v>34</v>
      </c>
      <c r="B56" s="24" t="s">
        <v>31</v>
      </c>
      <c r="C56" s="24" t="s">
        <v>32</v>
      </c>
      <c r="D56" s="19" t="s">
        <v>208</v>
      </c>
      <c r="E56" s="31" t="s">
        <v>34</v>
      </c>
      <c r="F56" s="21">
        <v>879</v>
      </c>
      <c r="G56" s="69" t="s">
        <v>41</v>
      </c>
      <c r="H56" s="69">
        <v>1</v>
      </c>
      <c r="I56" s="21">
        <v>71119000010</v>
      </c>
      <c r="J56" s="69" t="s">
        <v>42</v>
      </c>
      <c r="K56" s="55">
        <v>390089.4</v>
      </c>
      <c r="L56" s="55"/>
      <c r="M56" s="55"/>
      <c r="N56" s="24" t="s">
        <v>37</v>
      </c>
      <c r="O56" s="24" t="s">
        <v>152</v>
      </c>
      <c r="P56" s="69" t="s">
        <v>38</v>
      </c>
      <c r="Q56" s="38" t="s">
        <v>39</v>
      </c>
    </row>
    <row r="57" spans="1:17" ht="51" x14ac:dyDescent="0.25">
      <c r="A57" s="21">
        <v>35</v>
      </c>
      <c r="B57" s="24" t="s">
        <v>77</v>
      </c>
      <c r="C57" s="24" t="s">
        <v>78</v>
      </c>
      <c r="D57" s="19" t="s">
        <v>79</v>
      </c>
      <c r="E57" s="20" t="s">
        <v>80</v>
      </c>
      <c r="F57" s="21">
        <v>796</v>
      </c>
      <c r="G57" s="21" t="s">
        <v>135</v>
      </c>
      <c r="H57" s="69">
        <v>1</v>
      </c>
      <c r="I57" s="21">
        <v>71135000000</v>
      </c>
      <c r="J57" s="69" t="s">
        <v>42</v>
      </c>
      <c r="K57" s="23">
        <v>265080</v>
      </c>
      <c r="L57" s="30"/>
      <c r="M57" s="30"/>
      <c r="N57" s="24" t="s">
        <v>37</v>
      </c>
      <c r="O57" s="24" t="s">
        <v>81</v>
      </c>
      <c r="P57" s="25" t="s">
        <v>248</v>
      </c>
      <c r="Q57" s="38" t="s">
        <v>51</v>
      </c>
    </row>
    <row r="58" spans="1:17" ht="25.5" x14ac:dyDescent="0.25">
      <c r="A58" s="21">
        <v>36</v>
      </c>
      <c r="B58" s="24" t="s">
        <v>118</v>
      </c>
      <c r="C58" s="24" t="s">
        <v>119</v>
      </c>
      <c r="D58" s="19" t="s">
        <v>120</v>
      </c>
      <c r="E58" s="27" t="s">
        <v>121</v>
      </c>
      <c r="F58" s="28">
        <v>179</v>
      </c>
      <c r="G58" s="29" t="s">
        <v>122</v>
      </c>
      <c r="H58" s="24" t="s">
        <v>123</v>
      </c>
      <c r="I58" s="21">
        <v>71135000000</v>
      </c>
      <c r="J58" s="69" t="s">
        <v>42</v>
      </c>
      <c r="K58" s="23">
        <f>256924.66*1.2</f>
        <v>308309.592</v>
      </c>
      <c r="L58" s="30"/>
      <c r="M58" s="30"/>
      <c r="N58" s="24" t="s">
        <v>37</v>
      </c>
      <c r="O58" s="24" t="s">
        <v>81</v>
      </c>
      <c r="P58" s="25" t="s">
        <v>50</v>
      </c>
      <c r="Q58" s="38" t="s">
        <v>51</v>
      </c>
    </row>
    <row r="59" spans="1:17" ht="51" x14ac:dyDescent="0.25">
      <c r="A59" s="21">
        <v>37</v>
      </c>
      <c r="B59" s="24" t="s">
        <v>145</v>
      </c>
      <c r="C59" s="24" t="s">
        <v>146</v>
      </c>
      <c r="D59" s="19" t="s">
        <v>147</v>
      </c>
      <c r="E59" s="20" t="s">
        <v>127</v>
      </c>
      <c r="F59" s="21">
        <v>879</v>
      </c>
      <c r="G59" s="69" t="s">
        <v>41</v>
      </c>
      <c r="H59" s="69">
        <v>1</v>
      </c>
      <c r="I59" s="21">
        <v>71135000000</v>
      </c>
      <c r="J59" s="69" t="s">
        <v>42</v>
      </c>
      <c r="K59" s="23">
        <v>556866</v>
      </c>
      <c r="L59" s="30"/>
      <c r="M59" s="30"/>
      <c r="N59" s="24" t="s">
        <v>37</v>
      </c>
      <c r="O59" s="24" t="s">
        <v>56</v>
      </c>
      <c r="P59" s="25" t="s">
        <v>50</v>
      </c>
      <c r="Q59" s="38" t="s">
        <v>51</v>
      </c>
    </row>
    <row r="60" spans="1:17" ht="48" x14ac:dyDescent="0.25">
      <c r="A60" s="21">
        <v>38</v>
      </c>
      <c r="B60" s="24" t="s">
        <v>176</v>
      </c>
      <c r="C60" s="24" t="s">
        <v>177</v>
      </c>
      <c r="D60" s="19" t="s">
        <v>178</v>
      </c>
      <c r="E60" s="34" t="s">
        <v>67</v>
      </c>
      <c r="F60" s="21">
        <v>879</v>
      </c>
      <c r="G60" s="69" t="s">
        <v>41</v>
      </c>
      <c r="H60" s="69">
        <v>1</v>
      </c>
      <c r="I60" s="21">
        <v>71135000000</v>
      </c>
      <c r="J60" s="69" t="s">
        <v>42</v>
      </c>
      <c r="K60" s="23">
        <v>134000</v>
      </c>
      <c r="L60" s="30"/>
      <c r="M60" s="30"/>
      <c r="N60" s="24" t="s">
        <v>37</v>
      </c>
      <c r="O60" s="69" t="s">
        <v>81</v>
      </c>
      <c r="P60" s="25" t="s">
        <v>50</v>
      </c>
      <c r="Q60" s="38" t="s">
        <v>51</v>
      </c>
    </row>
    <row r="61" spans="1:17" ht="38.25" x14ac:dyDescent="0.25">
      <c r="A61" s="21">
        <v>39</v>
      </c>
      <c r="B61" s="24" t="s">
        <v>31</v>
      </c>
      <c r="C61" s="24" t="s">
        <v>32</v>
      </c>
      <c r="D61" s="19" t="s">
        <v>112</v>
      </c>
      <c r="E61" s="20" t="s">
        <v>34</v>
      </c>
      <c r="F61" s="24" t="s">
        <v>113</v>
      </c>
      <c r="G61" s="22" t="s">
        <v>114</v>
      </c>
      <c r="H61" s="24" t="s">
        <v>115</v>
      </c>
      <c r="I61" s="21">
        <v>71135000000</v>
      </c>
      <c r="J61" s="22" t="s">
        <v>42</v>
      </c>
      <c r="K61" s="23">
        <f>135125*11</f>
        <v>1486375</v>
      </c>
      <c r="L61" s="30"/>
      <c r="M61" s="30"/>
      <c r="N61" s="24" t="s">
        <v>37</v>
      </c>
      <c r="O61" s="24" t="s">
        <v>49</v>
      </c>
      <c r="P61" s="22" t="s">
        <v>38</v>
      </c>
      <c r="Q61" s="38" t="s">
        <v>39</v>
      </c>
    </row>
    <row r="62" spans="1:17" ht="51" x14ac:dyDescent="0.25">
      <c r="A62" s="21">
        <v>40</v>
      </c>
      <c r="B62" s="24" t="s">
        <v>128</v>
      </c>
      <c r="C62" s="24" t="s">
        <v>128</v>
      </c>
      <c r="D62" s="19" t="s">
        <v>129</v>
      </c>
      <c r="E62" s="20" t="s">
        <v>67</v>
      </c>
      <c r="F62" s="21">
        <v>879</v>
      </c>
      <c r="G62" s="22" t="s">
        <v>41</v>
      </c>
      <c r="H62" s="22">
        <v>1</v>
      </c>
      <c r="I62" s="21">
        <v>71135000000</v>
      </c>
      <c r="J62" s="22" t="s">
        <v>42</v>
      </c>
      <c r="K62" s="23">
        <v>467073.22</v>
      </c>
      <c r="L62" s="30"/>
      <c r="M62" s="30"/>
      <c r="N62" s="24" t="s">
        <v>37</v>
      </c>
      <c r="O62" s="22" t="s">
        <v>85</v>
      </c>
      <c r="P62" s="25" t="s">
        <v>50</v>
      </c>
      <c r="Q62" s="38" t="s">
        <v>51</v>
      </c>
    </row>
    <row r="63" spans="1:17" ht="76.5" x14ac:dyDescent="0.25">
      <c r="A63" s="21">
        <v>42</v>
      </c>
      <c r="B63" s="24" t="s">
        <v>168</v>
      </c>
      <c r="C63" s="24" t="s">
        <v>169</v>
      </c>
      <c r="D63" s="19" t="s">
        <v>170</v>
      </c>
      <c r="E63" s="59" t="s">
        <v>171</v>
      </c>
      <c r="F63" s="21">
        <v>879</v>
      </c>
      <c r="G63" s="59" t="s">
        <v>41</v>
      </c>
      <c r="H63" s="59">
        <v>1</v>
      </c>
      <c r="I63" s="21">
        <v>71135000000</v>
      </c>
      <c r="J63" s="59" t="s">
        <v>42</v>
      </c>
      <c r="K63" s="23">
        <v>659592</v>
      </c>
      <c r="L63" s="30"/>
      <c r="M63" s="30"/>
      <c r="N63" s="24" t="s">
        <v>37</v>
      </c>
      <c r="O63" s="59" t="s">
        <v>172</v>
      </c>
      <c r="P63" s="59" t="s">
        <v>38</v>
      </c>
      <c r="Q63" s="21" t="s">
        <v>39</v>
      </c>
    </row>
    <row r="64" spans="1:17" ht="51.75" customHeight="1" x14ac:dyDescent="0.25">
      <c r="A64" s="21">
        <v>44</v>
      </c>
      <c r="B64" s="24" t="s">
        <v>237</v>
      </c>
      <c r="C64" s="24" t="s">
        <v>236</v>
      </c>
      <c r="D64" s="19" t="s">
        <v>235</v>
      </c>
      <c r="E64" s="20" t="s">
        <v>67</v>
      </c>
      <c r="F64" s="21">
        <v>879</v>
      </c>
      <c r="G64" s="66" t="s">
        <v>41</v>
      </c>
      <c r="H64" s="66">
        <v>1</v>
      </c>
      <c r="I64" s="21">
        <v>71135000000</v>
      </c>
      <c r="J64" s="69" t="s">
        <v>42</v>
      </c>
      <c r="K64" s="23">
        <v>465554.25</v>
      </c>
      <c r="L64" s="30"/>
      <c r="M64" s="30"/>
      <c r="N64" s="24" t="s">
        <v>37</v>
      </c>
      <c r="O64" s="21" t="s">
        <v>68</v>
      </c>
      <c r="P64" s="25" t="s">
        <v>50</v>
      </c>
      <c r="Q64" s="21" t="s">
        <v>51</v>
      </c>
    </row>
    <row r="65" spans="1:17" ht="51.75" customHeight="1" x14ac:dyDescent="0.25">
      <c r="A65" s="76">
        <v>45</v>
      </c>
      <c r="B65" s="75" t="s">
        <v>232</v>
      </c>
      <c r="C65" s="75" t="s">
        <v>231</v>
      </c>
      <c r="D65" s="77" t="s">
        <v>241</v>
      </c>
      <c r="E65" s="20" t="s">
        <v>230</v>
      </c>
      <c r="F65" s="21">
        <v>879</v>
      </c>
      <c r="G65" s="74" t="s">
        <v>41</v>
      </c>
      <c r="H65" s="74">
        <v>1</v>
      </c>
      <c r="I65" s="21">
        <v>71135000000</v>
      </c>
      <c r="J65" s="74" t="s">
        <v>42</v>
      </c>
      <c r="K65" s="25">
        <v>1508305.2</v>
      </c>
      <c r="L65" s="25"/>
      <c r="M65" s="25"/>
      <c r="N65" s="24" t="s">
        <v>37</v>
      </c>
      <c r="O65" s="21" t="s">
        <v>68</v>
      </c>
      <c r="P65" s="74" t="s">
        <v>38</v>
      </c>
      <c r="Q65" s="21" t="s">
        <v>39</v>
      </c>
    </row>
    <row r="66" spans="1:17" ht="51.75" customHeight="1" x14ac:dyDescent="0.25">
      <c r="A66" s="21">
        <v>46</v>
      </c>
      <c r="B66" s="81" t="s">
        <v>229</v>
      </c>
      <c r="C66" s="81" t="s">
        <v>244</v>
      </c>
      <c r="D66" s="77" t="s">
        <v>243</v>
      </c>
      <c r="E66" s="20" t="s">
        <v>67</v>
      </c>
      <c r="F66" s="21">
        <v>879</v>
      </c>
      <c r="G66" s="78" t="s">
        <v>41</v>
      </c>
      <c r="H66" s="78">
        <v>1</v>
      </c>
      <c r="I66" s="21">
        <v>71135000000</v>
      </c>
      <c r="J66" s="78" t="s">
        <v>42</v>
      </c>
      <c r="K66" s="25">
        <v>792795.73</v>
      </c>
      <c r="L66" s="25"/>
      <c r="M66" s="25"/>
      <c r="N66" s="24" t="s">
        <v>37</v>
      </c>
      <c r="O66" s="24" t="s">
        <v>81</v>
      </c>
      <c r="P66" s="25" t="s">
        <v>50</v>
      </c>
      <c r="Q66" s="21" t="s">
        <v>51</v>
      </c>
    </row>
    <row r="67" spans="1:17" ht="51.75" customHeight="1" x14ac:dyDescent="0.25">
      <c r="A67" s="76">
        <v>47</v>
      </c>
      <c r="B67" s="79" t="s">
        <v>182</v>
      </c>
      <c r="C67" s="24" t="s">
        <v>183</v>
      </c>
      <c r="D67" s="19" t="s">
        <v>245</v>
      </c>
      <c r="E67" s="34" t="s">
        <v>84</v>
      </c>
      <c r="F67" s="21">
        <v>796</v>
      </c>
      <c r="G67" s="78" t="s">
        <v>135</v>
      </c>
      <c r="H67" s="80">
        <v>1</v>
      </c>
      <c r="I67" s="21">
        <v>71135000000</v>
      </c>
      <c r="J67" s="78" t="s">
        <v>42</v>
      </c>
      <c r="K67" s="23">
        <v>2488000</v>
      </c>
      <c r="L67" s="30"/>
      <c r="M67" s="30"/>
      <c r="N67" s="24" t="s">
        <v>37</v>
      </c>
      <c r="O67" s="78" t="s">
        <v>81</v>
      </c>
      <c r="P67" s="78" t="s">
        <v>38</v>
      </c>
      <c r="Q67" s="21" t="s">
        <v>39</v>
      </c>
    </row>
    <row r="68" spans="1:17" ht="27.75" customHeight="1" x14ac:dyDescent="0.25">
      <c r="A68" s="94" t="s">
        <v>187</v>
      </c>
      <c r="B68" s="95"/>
      <c r="C68" s="95"/>
      <c r="D68" s="95"/>
      <c r="E68" s="95"/>
      <c r="F68" s="95"/>
      <c r="G68" s="95"/>
      <c r="H68" s="95"/>
      <c r="I68" s="95"/>
      <c r="J68" s="96"/>
      <c r="K68" s="23">
        <f>SUM(K23:K67)</f>
        <v>37168429.801999994</v>
      </c>
      <c r="L68" s="30">
        <f>SUM(L23:L63)</f>
        <v>0</v>
      </c>
      <c r="M68" s="23">
        <f>SUM(M23:M63)</f>
        <v>0</v>
      </c>
      <c r="N68" s="45"/>
      <c r="O68" s="45"/>
      <c r="P68" s="44"/>
      <c r="Q68" s="45"/>
    </row>
    <row r="69" spans="1:17" x14ac:dyDescent="0.25">
      <c r="A69" s="13"/>
    </row>
    <row r="70" spans="1:17" x14ac:dyDescent="0.25">
      <c r="A70" s="13"/>
    </row>
    <row r="71" spans="1:17" x14ac:dyDescent="0.25">
      <c r="A71" s="13"/>
    </row>
    <row r="72" spans="1:17" x14ac:dyDescent="0.25">
      <c r="A72" s="13"/>
    </row>
    <row r="73" spans="1:17" x14ac:dyDescent="0.25">
      <c r="A73" s="91" t="s">
        <v>190</v>
      </c>
      <c r="B73" s="91"/>
      <c r="C73" s="91"/>
      <c r="D73" s="91"/>
      <c r="E73" s="91"/>
      <c r="F73" s="91"/>
      <c r="G73" s="91"/>
      <c r="H73" s="91"/>
      <c r="I73" s="91"/>
      <c r="J73" s="91"/>
      <c r="K73" s="91"/>
      <c r="L73" s="91"/>
      <c r="M73" s="91"/>
      <c r="N73" s="91"/>
      <c r="O73" s="91"/>
      <c r="P73" s="91"/>
      <c r="Q73" s="91"/>
    </row>
    <row r="74" spans="1:17" x14ac:dyDescent="0.25">
      <c r="A74" s="97">
        <f>K68</f>
        <v>37168429.801999994</v>
      </c>
      <c r="B74" s="97"/>
      <c r="C74" s="97"/>
      <c r="D74" s="93" t="s">
        <v>246</v>
      </c>
      <c r="E74" s="93"/>
      <c r="F74" s="93"/>
      <c r="G74" s="93"/>
      <c r="H74" s="93"/>
      <c r="I74" s="93"/>
      <c r="J74" s="93"/>
      <c r="K74" s="93"/>
      <c r="L74" s="93"/>
      <c r="M74" s="93"/>
      <c r="N74" s="93"/>
      <c r="O74" s="93"/>
      <c r="P74" s="93"/>
      <c r="Q74" s="93"/>
    </row>
    <row r="75" spans="1:17" x14ac:dyDescent="0.25">
      <c r="A75" s="91" t="s">
        <v>191</v>
      </c>
      <c r="B75" s="91"/>
      <c r="C75" s="91"/>
      <c r="D75" s="91"/>
      <c r="E75" s="91"/>
      <c r="F75" s="91"/>
      <c r="G75" s="91"/>
      <c r="H75" s="91"/>
      <c r="I75" s="91"/>
      <c r="J75" s="91"/>
      <c r="K75" s="91"/>
      <c r="L75" s="91"/>
      <c r="M75" s="91"/>
      <c r="N75" s="91"/>
      <c r="O75" s="91"/>
      <c r="P75" s="91"/>
      <c r="Q75" s="91"/>
    </row>
    <row r="76" spans="1:17" x14ac:dyDescent="0.25">
      <c r="A76" s="92">
        <f>M68</f>
        <v>0</v>
      </c>
      <c r="B76" s="92"/>
      <c r="C76" s="92"/>
      <c r="D76" s="93"/>
      <c r="E76" s="93"/>
      <c r="F76" s="93"/>
      <c r="G76" s="93"/>
      <c r="H76" s="93"/>
      <c r="I76" s="93"/>
      <c r="J76" s="93"/>
      <c r="K76" s="93"/>
      <c r="L76" s="93"/>
      <c r="M76" s="93"/>
      <c r="N76" s="93"/>
      <c r="O76" s="93"/>
      <c r="P76" s="93"/>
      <c r="Q76" s="93"/>
    </row>
    <row r="77" spans="1:17" x14ac:dyDescent="0.25">
      <c r="A77" s="91" t="s">
        <v>192</v>
      </c>
      <c r="B77" s="91"/>
      <c r="C77" s="91"/>
      <c r="D77" s="91"/>
      <c r="E77" s="91"/>
      <c r="F77" s="91"/>
      <c r="G77" s="91"/>
      <c r="H77" s="91"/>
      <c r="I77" s="91"/>
      <c r="J77" s="91"/>
      <c r="K77" s="91"/>
      <c r="L77" s="91"/>
      <c r="M77" s="91"/>
      <c r="N77" s="91"/>
      <c r="O77" s="91"/>
      <c r="P77" s="91"/>
      <c r="Q77" s="91"/>
    </row>
    <row r="78" spans="1:17" x14ac:dyDescent="0.25">
      <c r="A78" s="92">
        <f>L68</f>
        <v>0</v>
      </c>
      <c r="B78" s="92"/>
      <c r="C78" s="92"/>
      <c r="D78" s="93"/>
      <c r="E78" s="93"/>
      <c r="F78" s="93"/>
      <c r="G78" s="93"/>
      <c r="H78" s="93"/>
      <c r="I78" s="93"/>
      <c r="J78" s="93"/>
      <c r="K78" s="93"/>
      <c r="L78" s="93"/>
      <c r="M78" s="93"/>
      <c r="N78" s="93"/>
      <c r="O78" s="93"/>
      <c r="P78" s="93"/>
      <c r="Q78" s="93"/>
    </row>
    <row r="79" spans="1:17" x14ac:dyDescent="0.25">
      <c r="A79" s="16"/>
      <c r="B79" s="35"/>
      <c r="C79" s="35"/>
      <c r="D79" s="40"/>
      <c r="E79" s="41"/>
      <c r="F79" s="42"/>
      <c r="G79" s="42"/>
      <c r="H79" s="42"/>
      <c r="I79" s="42"/>
      <c r="J79" s="42"/>
      <c r="K79" s="51"/>
      <c r="L79" s="52"/>
      <c r="M79" s="52"/>
      <c r="N79" s="42"/>
      <c r="O79" s="41"/>
      <c r="P79" s="42"/>
      <c r="Q79" s="42"/>
    </row>
    <row r="80" spans="1:17" x14ac:dyDescent="0.25">
      <c r="A80" s="1"/>
      <c r="B80" s="14"/>
      <c r="C80" s="14"/>
      <c r="D80" s="15"/>
      <c r="E80" s="8"/>
      <c r="F80" s="7"/>
      <c r="G80" s="7"/>
      <c r="H80" s="7"/>
      <c r="I80" s="7"/>
      <c r="J80" s="7"/>
      <c r="K80" s="48"/>
      <c r="L80" s="48"/>
      <c r="M80" s="48"/>
      <c r="N80" s="8"/>
      <c r="O80" s="8"/>
      <c r="P80" s="8"/>
      <c r="Q80" s="7"/>
    </row>
    <row r="81" spans="1:17" x14ac:dyDescent="0.25">
      <c r="A81" s="1"/>
      <c r="B81" s="14"/>
      <c r="C81" s="14"/>
      <c r="D81" s="15"/>
      <c r="E81" s="8" t="s">
        <v>193</v>
      </c>
      <c r="F81" s="7"/>
      <c r="G81" s="7"/>
      <c r="H81" s="7"/>
      <c r="I81" s="7"/>
      <c r="J81" s="7" t="s">
        <v>194</v>
      </c>
      <c r="K81" s="48"/>
      <c r="L81" s="48"/>
      <c r="M81" s="48"/>
      <c r="N81" s="8"/>
      <c r="O81" s="7"/>
      <c r="P81" s="8"/>
      <c r="Q81" s="7"/>
    </row>
    <row r="82" spans="1:17" x14ac:dyDescent="0.25">
      <c r="A82" s="1"/>
      <c r="B82" s="14"/>
      <c r="C82" s="14"/>
      <c r="D82" s="15"/>
      <c r="E82" s="8"/>
      <c r="F82" s="7"/>
      <c r="G82" s="7"/>
      <c r="H82" s="7"/>
      <c r="I82" s="7"/>
      <c r="J82" s="1"/>
      <c r="K82" s="48"/>
      <c r="L82" s="53"/>
      <c r="M82" s="53"/>
      <c r="N82" s="7"/>
      <c r="O82" s="7"/>
      <c r="P82" s="7"/>
      <c r="Q82" s="7"/>
    </row>
    <row r="83" spans="1:17" x14ac:dyDescent="0.25">
      <c r="A83" s="1" t="s">
        <v>196</v>
      </c>
      <c r="B83" s="14"/>
      <c r="C83" s="14"/>
      <c r="D83" s="15"/>
      <c r="E83" s="8"/>
      <c r="F83" s="7"/>
      <c r="G83" s="7"/>
      <c r="H83" s="7"/>
      <c r="I83" s="7"/>
      <c r="J83" s="1"/>
      <c r="K83" s="48"/>
      <c r="L83" s="53"/>
      <c r="M83" s="53"/>
      <c r="N83" s="7"/>
      <c r="O83" s="7"/>
      <c r="P83" s="7"/>
      <c r="Q83" s="7"/>
    </row>
    <row r="84" spans="1:17" x14ac:dyDescent="0.25">
      <c r="A84" s="1" t="s">
        <v>195</v>
      </c>
      <c r="B84" s="14"/>
      <c r="C84" s="14"/>
      <c r="D84" s="15"/>
      <c r="E84" s="8"/>
      <c r="F84" s="7"/>
      <c r="G84" s="7"/>
      <c r="H84" s="7"/>
      <c r="I84" s="7"/>
      <c r="J84" s="1"/>
      <c r="K84" s="48"/>
      <c r="L84" s="48"/>
      <c r="M84" s="48"/>
      <c r="N84" s="8"/>
      <c r="O84" s="7"/>
      <c r="P84" s="8"/>
      <c r="Q84" s="7"/>
    </row>
    <row r="85" spans="1:17" x14ac:dyDescent="0.25">
      <c r="A85" s="13"/>
    </row>
    <row r="87" spans="1:17" x14ac:dyDescent="0.25">
      <c r="D87" s="43"/>
    </row>
    <row r="88" spans="1:17" x14ac:dyDescent="0.25">
      <c r="I88" s="50"/>
    </row>
    <row r="89" spans="1:17" x14ac:dyDescent="0.25">
      <c r="I89" s="50"/>
    </row>
  </sheetData>
  <autoFilter ref="A22:R68"/>
  <mergeCells count="26">
    <mergeCell ref="P20:P21"/>
    <mergeCell ref="A8:Q8"/>
    <mergeCell ref="A19:A21"/>
    <mergeCell ref="B19:B21"/>
    <mergeCell ref="C19:C21"/>
    <mergeCell ref="D19:P19"/>
    <mergeCell ref="Q19:Q20"/>
    <mergeCell ref="D20:D21"/>
    <mergeCell ref="E20:E21"/>
    <mergeCell ref="F20:G20"/>
    <mergeCell ref="H20:H21"/>
    <mergeCell ref="I20:J20"/>
    <mergeCell ref="K20:K21"/>
    <mergeCell ref="L20:L21"/>
    <mergeCell ref="M20:M21"/>
    <mergeCell ref="N20:O20"/>
    <mergeCell ref="A77:Q77"/>
    <mergeCell ref="A78:C78"/>
    <mergeCell ref="D78:Q78"/>
    <mergeCell ref="A68:J68"/>
    <mergeCell ref="A73:Q73"/>
    <mergeCell ref="A74:C74"/>
    <mergeCell ref="D74:Q74"/>
    <mergeCell ref="A75:Q75"/>
    <mergeCell ref="A76:C76"/>
    <mergeCell ref="D76:Q76"/>
  </mergeCells>
  <pageMargins left="0.11811023622047245" right="0.11811023622047245" top="0.35433070866141736" bottom="0.15748031496062992" header="0.31496062992125984" footer="0.31496062992125984"/>
  <pageSetup paperSize="9" scale="45" orientation="landscape" verticalDpi="0" r:id="rId1"/>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57"/>
  <sheetViews>
    <sheetView view="pageBreakPreview" topLeftCell="A32" zoomScaleNormal="100" zoomScaleSheetLayoutView="100" workbookViewId="0">
      <selection activeCell="D42" sqref="D42:Q42"/>
    </sheetView>
  </sheetViews>
  <sheetFormatPr defaultRowHeight="15" x14ac:dyDescent="0.25"/>
  <cols>
    <col min="1" max="1" width="11.42578125" customWidth="1"/>
    <col min="2" max="2" width="11" customWidth="1"/>
    <col min="3" max="3" width="12.7109375" customWidth="1"/>
    <col min="4" max="4" width="34.85546875" customWidth="1"/>
    <col min="5" max="5" width="50.5703125" customWidth="1"/>
    <col min="7" max="7" width="12.85546875" style="36" customWidth="1"/>
    <col min="8" max="8" width="12.7109375" customWidth="1"/>
    <col min="9" max="9" width="13.28515625" customWidth="1"/>
    <col min="10" max="10" width="27" customWidth="1"/>
    <col min="11" max="11" width="15.5703125" style="50" customWidth="1"/>
    <col min="12" max="12" width="20.42578125" style="50" hidden="1" customWidth="1"/>
    <col min="13" max="13" width="20.7109375" style="50" hidden="1" customWidth="1"/>
    <col min="14" max="14" width="16.5703125" style="47" customWidth="1"/>
    <col min="15" max="15" width="15.7109375" style="47" customWidth="1"/>
    <col min="16" max="16" width="18.28515625" customWidth="1"/>
    <col min="17" max="17" width="15.140625" style="47" customWidth="1"/>
  </cols>
  <sheetData>
    <row r="3" spans="1:18" x14ac:dyDescent="0.25">
      <c r="A3" s="2"/>
      <c r="B3" s="3"/>
      <c r="C3" s="4"/>
      <c r="D3" s="5"/>
      <c r="E3" s="6"/>
      <c r="F3" s="2"/>
      <c r="G3" s="3"/>
      <c r="H3" s="7"/>
      <c r="I3" s="7"/>
      <c r="J3" s="1"/>
      <c r="K3" s="48"/>
      <c r="L3" s="48"/>
      <c r="M3" s="48"/>
      <c r="N3" s="46" t="s">
        <v>0</v>
      </c>
      <c r="O3" s="7"/>
      <c r="P3" s="8"/>
      <c r="Q3" s="7"/>
    </row>
    <row r="4" spans="1:18" x14ac:dyDescent="0.25">
      <c r="A4" s="9"/>
      <c r="B4" s="9"/>
      <c r="C4" s="9"/>
      <c r="D4" s="10"/>
      <c r="E4" s="11"/>
      <c r="F4" s="9"/>
      <c r="G4" s="3"/>
      <c r="H4" s="7"/>
      <c r="I4" s="7"/>
      <c r="J4" s="1"/>
      <c r="K4" s="48"/>
      <c r="L4" s="48"/>
      <c r="M4" s="48"/>
      <c r="N4" s="7" t="s">
        <v>218</v>
      </c>
      <c r="O4" s="7"/>
      <c r="P4" s="1"/>
      <c r="Q4" s="7"/>
    </row>
    <row r="5" spans="1:18" x14ac:dyDescent="0.25">
      <c r="A5" s="9"/>
      <c r="B5" s="3"/>
      <c r="C5" s="9"/>
      <c r="D5" s="10"/>
      <c r="E5" s="11"/>
      <c r="F5" s="9"/>
      <c r="G5" s="3"/>
      <c r="H5" s="7"/>
      <c r="I5" s="7"/>
      <c r="J5" s="1"/>
      <c r="K5" s="48"/>
      <c r="L5" s="48"/>
      <c r="M5" s="48"/>
      <c r="N5" s="7" t="s">
        <v>197</v>
      </c>
      <c r="O5" s="7"/>
      <c r="P5" s="8"/>
      <c r="Q5" s="7"/>
    </row>
    <row r="6" spans="1:18" x14ac:dyDescent="0.25">
      <c r="A6" s="9"/>
      <c r="B6" s="3"/>
      <c r="C6" s="9"/>
      <c r="D6" s="10"/>
      <c r="E6" s="11"/>
      <c r="F6" s="9"/>
      <c r="G6" s="3"/>
      <c r="H6" s="7"/>
      <c r="I6" s="7"/>
      <c r="J6" s="1"/>
      <c r="K6" s="48"/>
      <c r="L6" s="48"/>
      <c r="M6" s="48"/>
      <c r="N6" s="7" t="s">
        <v>1</v>
      </c>
      <c r="O6" s="7"/>
      <c r="P6" s="8"/>
      <c r="Q6" s="7"/>
    </row>
    <row r="7" spans="1:18" x14ac:dyDescent="0.25">
      <c r="A7" s="9"/>
      <c r="B7" s="12"/>
      <c r="C7" s="9"/>
      <c r="D7" s="10"/>
      <c r="E7" s="11"/>
      <c r="F7" s="9"/>
      <c r="G7" s="3"/>
      <c r="H7" s="7"/>
      <c r="I7" s="7"/>
      <c r="J7" s="1"/>
      <c r="K7" s="48"/>
      <c r="L7" s="48"/>
      <c r="M7" s="48"/>
      <c r="N7" s="7"/>
      <c r="O7" s="7"/>
      <c r="P7" s="8"/>
      <c r="Q7" s="7"/>
    </row>
    <row r="8" spans="1:18" ht="16.5" customHeight="1" x14ac:dyDescent="0.25">
      <c r="A8" s="99" t="s">
        <v>199</v>
      </c>
      <c r="B8" s="99"/>
      <c r="C8" s="99"/>
      <c r="D8" s="99"/>
      <c r="E8" s="99"/>
      <c r="F8" s="99"/>
      <c r="G8" s="99"/>
      <c r="H8" s="99"/>
      <c r="I8" s="99"/>
      <c r="J8" s="99"/>
      <c r="K8" s="99"/>
      <c r="L8" s="99"/>
      <c r="M8" s="99"/>
      <c r="N8" s="99"/>
      <c r="O8" s="99"/>
      <c r="P8" s="99"/>
      <c r="Q8" s="99"/>
      <c r="R8" s="56"/>
    </row>
    <row r="9" spans="1:18" x14ac:dyDescent="0.25">
      <c r="A9" s="13"/>
      <c r="B9" s="14"/>
      <c r="C9" s="14"/>
      <c r="D9" s="15"/>
      <c r="E9" s="8"/>
      <c r="F9" s="7"/>
      <c r="G9" s="8"/>
      <c r="H9" s="7"/>
      <c r="I9" s="7"/>
      <c r="J9" s="1"/>
      <c r="K9" s="48"/>
      <c r="L9" s="48"/>
      <c r="M9" s="48"/>
      <c r="N9" s="8"/>
      <c r="O9" s="7"/>
      <c r="P9" s="8"/>
      <c r="Q9" s="7"/>
    </row>
    <row r="10" spans="1:18" x14ac:dyDescent="0.25">
      <c r="A10" s="16" t="s">
        <v>2</v>
      </c>
      <c r="B10" s="14"/>
      <c r="C10" s="14"/>
      <c r="D10" s="15"/>
      <c r="E10" s="8"/>
      <c r="F10" s="7"/>
      <c r="G10" s="8"/>
      <c r="H10" s="7"/>
      <c r="I10" s="7"/>
      <c r="J10" s="1"/>
      <c r="K10" s="48"/>
      <c r="L10" s="48"/>
      <c r="M10" s="48"/>
      <c r="N10" s="8"/>
      <c r="O10" s="7"/>
      <c r="P10" s="8"/>
      <c r="Q10" s="7"/>
    </row>
    <row r="11" spans="1:18" x14ac:dyDescent="0.25">
      <c r="A11" s="16" t="s">
        <v>3</v>
      </c>
      <c r="B11" s="14"/>
      <c r="C11" s="14"/>
      <c r="D11" s="15"/>
      <c r="E11" s="8"/>
      <c r="F11" s="7"/>
      <c r="G11" s="8"/>
      <c r="H11" s="7"/>
      <c r="I11" s="7"/>
      <c r="J11" s="1"/>
      <c r="K11" s="48"/>
      <c r="L11" s="48"/>
      <c r="M11" s="48"/>
      <c r="N11" s="8"/>
      <c r="O11" s="7"/>
      <c r="P11" s="8"/>
      <c r="Q11" s="7"/>
    </row>
    <row r="12" spans="1:18" x14ac:dyDescent="0.25">
      <c r="A12" s="16" t="s">
        <v>4</v>
      </c>
      <c r="B12" s="14"/>
      <c r="C12" s="14"/>
      <c r="D12" s="15"/>
      <c r="E12" s="8"/>
      <c r="F12" s="7"/>
      <c r="G12" s="8"/>
      <c r="H12" s="7"/>
      <c r="I12" s="7"/>
      <c r="J12" s="1"/>
      <c r="K12" s="48"/>
      <c r="L12" s="48"/>
      <c r="M12" s="48"/>
      <c r="N12" s="8"/>
      <c r="O12" s="7"/>
      <c r="P12" s="8"/>
      <c r="Q12" s="7"/>
    </row>
    <row r="13" spans="1:18" x14ac:dyDescent="0.25">
      <c r="A13" s="16" t="s">
        <v>5</v>
      </c>
      <c r="B13" s="14"/>
      <c r="C13" s="14"/>
      <c r="D13" s="15"/>
      <c r="E13" s="8"/>
      <c r="F13" s="7"/>
      <c r="G13" s="8"/>
      <c r="H13" s="7"/>
      <c r="I13" s="7"/>
      <c r="J13" s="1"/>
      <c r="K13" s="48"/>
      <c r="L13" s="48"/>
      <c r="M13" s="48"/>
      <c r="N13" s="8"/>
      <c r="O13" s="7"/>
      <c r="P13" s="8"/>
      <c r="Q13" s="7"/>
    </row>
    <row r="14" spans="1:18" x14ac:dyDescent="0.25">
      <c r="A14" s="16" t="s">
        <v>6</v>
      </c>
      <c r="B14" s="14"/>
      <c r="C14" s="14"/>
      <c r="D14" s="15"/>
      <c r="E14" s="8"/>
      <c r="F14" s="7"/>
      <c r="G14" s="8"/>
      <c r="H14" s="7"/>
      <c r="I14" s="7"/>
      <c r="J14" s="1"/>
      <c r="K14" s="48"/>
      <c r="L14" s="48"/>
      <c r="M14" s="48"/>
      <c r="N14" s="8"/>
      <c r="O14" s="7"/>
      <c r="P14" s="8"/>
      <c r="Q14" s="7"/>
    </row>
    <row r="15" spans="1:18" x14ac:dyDescent="0.25">
      <c r="A15" s="16" t="s">
        <v>7</v>
      </c>
      <c r="B15" s="14"/>
      <c r="C15" s="14"/>
      <c r="D15" s="15"/>
      <c r="E15" s="8"/>
      <c r="F15" s="7"/>
      <c r="G15" s="8"/>
      <c r="H15" s="7"/>
      <c r="I15" s="7"/>
      <c r="J15" s="1"/>
      <c r="K15" s="48"/>
      <c r="L15" s="48"/>
      <c r="M15" s="48"/>
      <c r="N15" s="8"/>
      <c r="O15" s="7"/>
      <c r="P15" s="8"/>
      <c r="Q15" s="7"/>
    </row>
    <row r="16" spans="1:18" x14ac:dyDescent="0.25">
      <c r="A16" s="16" t="s">
        <v>8</v>
      </c>
      <c r="B16" s="14"/>
      <c r="C16" s="14"/>
      <c r="D16" s="15"/>
      <c r="E16" s="8"/>
      <c r="F16" s="7"/>
      <c r="G16" s="8"/>
      <c r="H16" s="7"/>
      <c r="I16" s="7"/>
      <c r="J16" s="1"/>
      <c r="K16" s="48"/>
      <c r="L16" s="48"/>
      <c r="M16" s="48"/>
      <c r="N16" s="8"/>
      <c r="O16" s="7"/>
      <c r="P16" s="8"/>
      <c r="Q16" s="7"/>
    </row>
    <row r="17" spans="1:17" x14ac:dyDescent="0.25">
      <c r="A17" s="16"/>
      <c r="B17" s="14"/>
      <c r="C17" s="14"/>
      <c r="D17" s="15"/>
      <c r="E17" s="8"/>
      <c r="F17" s="7"/>
      <c r="G17" s="8"/>
      <c r="H17" s="7"/>
      <c r="I17" s="7"/>
      <c r="J17" s="1"/>
      <c r="K17" s="48"/>
      <c r="L17" s="48"/>
      <c r="M17" s="48"/>
      <c r="N17" s="8"/>
      <c r="O17" s="7"/>
      <c r="P17" s="8"/>
      <c r="Q17" s="7"/>
    </row>
    <row r="18" spans="1:17" x14ac:dyDescent="0.25">
      <c r="A18" s="13"/>
      <c r="B18" s="14"/>
      <c r="C18" s="14"/>
      <c r="D18" s="15"/>
      <c r="E18" s="8"/>
      <c r="F18" s="7"/>
      <c r="G18" s="8"/>
      <c r="H18" s="7"/>
      <c r="I18" s="7"/>
      <c r="J18" s="1"/>
      <c r="K18" s="48"/>
      <c r="L18" s="48"/>
      <c r="M18" s="48"/>
      <c r="N18" s="8"/>
      <c r="O18" s="7"/>
      <c r="P18" s="8"/>
      <c r="Q18" s="7"/>
    </row>
    <row r="19" spans="1:17" ht="33.75" customHeight="1" x14ac:dyDescent="0.25">
      <c r="A19" s="100" t="s">
        <v>9</v>
      </c>
      <c r="B19" s="101" t="s">
        <v>10</v>
      </c>
      <c r="C19" s="101" t="s">
        <v>11</v>
      </c>
      <c r="D19" s="102" t="s">
        <v>12</v>
      </c>
      <c r="E19" s="102"/>
      <c r="F19" s="102"/>
      <c r="G19" s="102"/>
      <c r="H19" s="102"/>
      <c r="I19" s="102"/>
      <c r="J19" s="102"/>
      <c r="K19" s="102"/>
      <c r="L19" s="102"/>
      <c r="M19" s="102"/>
      <c r="N19" s="102"/>
      <c r="O19" s="102"/>
      <c r="P19" s="102"/>
      <c r="Q19" s="103" t="s">
        <v>13</v>
      </c>
    </row>
    <row r="20" spans="1:17" ht="57.75" customHeight="1" x14ac:dyDescent="0.25">
      <c r="A20" s="100"/>
      <c r="B20" s="101"/>
      <c r="C20" s="101"/>
      <c r="D20" s="100" t="s">
        <v>14</v>
      </c>
      <c r="E20" s="98" t="s">
        <v>15</v>
      </c>
      <c r="F20" s="98" t="s">
        <v>16</v>
      </c>
      <c r="G20" s="98"/>
      <c r="H20" s="98" t="s">
        <v>17</v>
      </c>
      <c r="I20" s="98" t="s">
        <v>18</v>
      </c>
      <c r="J20" s="98"/>
      <c r="K20" s="104" t="s">
        <v>19</v>
      </c>
      <c r="L20" s="104" t="s">
        <v>20</v>
      </c>
      <c r="M20" s="104" t="s">
        <v>21</v>
      </c>
      <c r="N20" s="98" t="s">
        <v>22</v>
      </c>
      <c r="O20" s="98"/>
      <c r="P20" s="98" t="s">
        <v>23</v>
      </c>
      <c r="Q20" s="103"/>
    </row>
    <row r="21" spans="1:17" ht="76.5" x14ac:dyDescent="0.25">
      <c r="A21" s="100"/>
      <c r="B21" s="101"/>
      <c r="C21" s="101"/>
      <c r="D21" s="100"/>
      <c r="E21" s="98"/>
      <c r="F21" s="17" t="s">
        <v>24</v>
      </c>
      <c r="G21" s="17" t="s">
        <v>25</v>
      </c>
      <c r="H21" s="98"/>
      <c r="I21" s="17" t="s">
        <v>26</v>
      </c>
      <c r="J21" s="17" t="s">
        <v>27</v>
      </c>
      <c r="K21" s="104"/>
      <c r="L21" s="104"/>
      <c r="M21" s="104"/>
      <c r="N21" s="17" t="s">
        <v>28</v>
      </c>
      <c r="O21" s="17" t="s">
        <v>29</v>
      </c>
      <c r="P21" s="98"/>
      <c r="Q21" s="37" t="s">
        <v>30</v>
      </c>
    </row>
    <row r="22" spans="1:17" x14ac:dyDescent="0.25">
      <c r="A22" s="22"/>
      <c r="B22" s="18"/>
      <c r="C22" s="18"/>
      <c r="D22" s="22"/>
      <c r="E22" s="17"/>
      <c r="F22" s="17"/>
      <c r="G22" s="17"/>
      <c r="H22" s="17"/>
      <c r="I22" s="17"/>
      <c r="J22" s="17"/>
      <c r="K22" s="54"/>
      <c r="L22" s="54"/>
      <c r="M22" s="54"/>
      <c r="N22" s="17"/>
      <c r="O22" s="17"/>
      <c r="P22" s="17"/>
      <c r="Q22" s="37"/>
    </row>
    <row r="23" spans="1:17" ht="51" x14ac:dyDescent="0.25">
      <c r="A23" s="21">
        <v>1</v>
      </c>
      <c r="B23" s="24" t="s">
        <v>136</v>
      </c>
      <c r="C23" s="24" t="s">
        <v>137</v>
      </c>
      <c r="D23" s="19" t="s">
        <v>247</v>
      </c>
      <c r="E23" s="20" t="s">
        <v>67</v>
      </c>
      <c r="F23" s="21">
        <v>839</v>
      </c>
      <c r="G23" s="22" t="s">
        <v>89</v>
      </c>
      <c r="H23" s="21">
        <v>2</v>
      </c>
      <c r="I23" s="21">
        <v>71135000000</v>
      </c>
      <c r="J23" s="22" t="s">
        <v>42</v>
      </c>
      <c r="K23" s="23">
        <v>560131.19999999995</v>
      </c>
      <c r="L23" s="30"/>
      <c r="M23" s="30"/>
      <c r="N23" s="18" t="s">
        <v>68</v>
      </c>
      <c r="O23" s="18" t="s">
        <v>73</v>
      </c>
      <c r="P23" s="82" t="s">
        <v>38</v>
      </c>
      <c r="Q23" s="38" t="s">
        <v>39</v>
      </c>
    </row>
    <row r="24" spans="1:17" ht="51" x14ac:dyDescent="0.25">
      <c r="A24" s="21">
        <v>2</v>
      </c>
      <c r="B24" s="24" t="s">
        <v>130</v>
      </c>
      <c r="C24" s="24" t="s">
        <v>131</v>
      </c>
      <c r="D24" s="19" t="s">
        <v>132</v>
      </c>
      <c r="E24" s="20" t="s">
        <v>67</v>
      </c>
      <c r="F24" s="21">
        <v>879</v>
      </c>
      <c r="G24" s="22" t="s">
        <v>41</v>
      </c>
      <c r="H24" s="22">
        <v>1</v>
      </c>
      <c r="I24" s="21">
        <v>71135000000</v>
      </c>
      <c r="J24" s="22" t="s">
        <v>42</v>
      </c>
      <c r="K24" s="23">
        <v>384989.86</v>
      </c>
      <c r="L24" s="30"/>
      <c r="M24" s="30"/>
      <c r="N24" s="24" t="s">
        <v>68</v>
      </c>
      <c r="O24" s="24" t="s">
        <v>73</v>
      </c>
      <c r="P24" s="25" t="s">
        <v>248</v>
      </c>
      <c r="Q24" s="38" t="s">
        <v>51</v>
      </c>
    </row>
    <row r="25" spans="1:17" ht="51" x14ac:dyDescent="0.25">
      <c r="A25" s="21">
        <v>3</v>
      </c>
      <c r="B25" s="18" t="s">
        <v>64</v>
      </c>
      <c r="C25" s="18" t="s">
        <v>74</v>
      </c>
      <c r="D25" s="19" t="s">
        <v>75</v>
      </c>
      <c r="E25" s="20" t="s">
        <v>67</v>
      </c>
      <c r="F25" s="21">
        <v>796</v>
      </c>
      <c r="G25" s="58" t="s">
        <v>135</v>
      </c>
      <c r="H25" s="22">
        <v>3</v>
      </c>
      <c r="I25" s="21">
        <v>71135000000</v>
      </c>
      <c r="J25" s="22" t="s">
        <v>42</v>
      </c>
      <c r="K25" s="23">
        <f>97.19*1000*3</f>
        <v>291570</v>
      </c>
      <c r="L25" s="30"/>
      <c r="M25" s="30"/>
      <c r="N25" s="17" t="s">
        <v>68</v>
      </c>
      <c r="O25" s="39" t="s">
        <v>69</v>
      </c>
      <c r="P25" s="25" t="s">
        <v>50</v>
      </c>
      <c r="Q25" s="38" t="s">
        <v>51</v>
      </c>
    </row>
    <row r="26" spans="1:17" ht="51" x14ac:dyDescent="0.25">
      <c r="A26" s="21">
        <v>4</v>
      </c>
      <c r="B26" s="18" t="s">
        <v>64</v>
      </c>
      <c r="C26" s="18" t="s">
        <v>74</v>
      </c>
      <c r="D26" s="19" t="s">
        <v>76</v>
      </c>
      <c r="E26" s="20" t="s">
        <v>67</v>
      </c>
      <c r="F26" s="21">
        <v>796</v>
      </c>
      <c r="G26" s="58" t="s">
        <v>135</v>
      </c>
      <c r="H26" s="22">
        <v>1</v>
      </c>
      <c r="I26" s="21">
        <v>71135000000</v>
      </c>
      <c r="J26" s="22" t="s">
        <v>42</v>
      </c>
      <c r="K26" s="23">
        <f>145.5*1000</f>
        <v>145500</v>
      </c>
      <c r="L26" s="30"/>
      <c r="M26" s="30"/>
      <c r="N26" s="17" t="s">
        <v>68</v>
      </c>
      <c r="O26" s="39" t="s">
        <v>69</v>
      </c>
      <c r="P26" s="25" t="s">
        <v>248</v>
      </c>
      <c r="Q26" s="38" t="s">
        <v>51</v>
      </c>
    </row>
    <row r="27" spans="1:17" ht="50.25" customHeight="1" x14ac:dyDescent="0.25">
      <c r="A27" s="21">
        <v>5</v>
      </c>
      <c r="B27" s="24" t="s">
        <v>201</v>
      </c>
      <c r="C27" s="24" t="s">
        <v>202</v>
      </c>
      <c r="D27" s="19" t="s">
        <v>207</v>
      </c>
      <c r="E27" s="31" t="s">
        <v>212</v>
      </c>
      <c r="F27" s="21">
        <v>796</v>
      </c>
      <c r="G27" s="21" t="s">
        <v>135</v>
      </c>
      <c r="H27" s="21">
        <v>1</v>
      </c>
      <c r="I27" s="21">
        <v>71135000000</v>
      </c>
      <c r="J27" s="22" t="s">
        <v>42</v>
      </c>
      <c r="K27" s="23">
        <v>1655664.96</v>
      </c>
      <c r="L27" s="23"/>
      <c r="M27" s="23"/>
      <c r="N27" s="24" t="s">
        <v>85</v>
      </c>
      <c r="O27" s="24" t="s">
        <v>204</v>
      </c>
      <c r="P27" s="22" t="s">
        <v>38</v>
      </c>
      <c r="Q27" s="21" t="s">
        <v>39</v>
      </c>
    </row>
    <row r="28" spans="1:17" ht="50.25" customHeight="1" x14ac:dyDescent="0.25">
      <c r="A28" s="21">
        <v>6</v>
      </c>
      <c r="B28" s="24" t="s">
        <v>165</v>
      </c>
      <c r="C28" s="24" t="s">
        <v>166</v>
      </c>
      <c r="D28" s="32" t="s">
        <v>167</v>
      </c>
      <c r="E28" s="33" t="s">
        <v>213</v>
      </c>
      <c r="F28" s="21">
        <v>879</v>
      </c>
      <c r="G28" s="58" t="s">
        <v>41</v>
      </c>
      <c r="H28" s="21">
        <v>1</v>
      </c>
      <c r="I28" s="21">
        <v>71135000000</v>
      </c>
      <c r="J28" s="22" t="s">
        <v>42</v>
      </c>
      <c r="K28" s="23">
        <f>252000*1.2</f>
        <v>302400</v>
      </c>
      <c r="L28" s="30"/>
      <c r="M28" s="30"/>
      <c r="N28" s="24" t="s">
        <v>68</v>
      </c>
      <c r="O28" s="21" t="s">
        <v>69</v>
      </c>
      <c r="P28" s="25" t="s">
        <v>248</v>
      </c>
      <c r="Q28" s="38" t="s">
        <v>51</v>
      </c>
    </row>
    <row r="29" spans="1:17" ht="50.25" customHeight="1" x14ac:dyDescent="0.25">
      <c r="A29" s="21">
        <v>7</v>
      </c>
      <c r="B29" s="60" t="s">
        <v>173</v>
      </c>
      <c r="C29" s="60" t="s">
        <v>174</v>
      </c>
      <c r="D29" s="19" t="s">
        <v>175</v>
      </c>
      <c r="E29" s="20" t="s">
        <v>127</v>
      </c>
      <c r="F29" s="21">
        <v>879</v>
      </c>
      <c r="G29" s="59" t="s">
        <v>41</v>
      </c>
      <c r="H29" s="59">
        <v>1</v>
      </c>
      <c r="I29" s="21">
        <v>71135000000</v>
      </c>
      <c r="J29" s="59" t="s">
        <v>42</v>
      </c>
      <c r="K29" s="23">
        <v>211900</v>
      </c>
      <c r="L29" s="30"/>
      <c r="M29" s="30"/>
      <c r="N29" s="24" t="s">
        <v>68</v>
      </c>
      <c r="O29" s="59" t="s">
        <v>85</v>
      </c>
      <c r="P29" s="25" t="s">
        <v>248</v>
      </c>
      <c r="Q29" s="21" t="s">
        <v>51</v>
      </c>
    </row>
    <row r="30" spans="1:17" ht="183" customHeight="1" x14ac:dyDescent="0.25">
      <c r="A30" s="21">
        <v>8</v>
      </c>
      <c r="B30" s="24" t="s">
        <v>165</v>
      </c>
      <c r="C30" s="24" t="s">
        <v>166</v>
      </c>
      <c r="D30" s="32" t="s">
        <v>167</v>
      </c>
      <c r="E30" s="33" t="s">
        <v>213</v>
      </c>
      <c r="F30" s="21">
        <v>879</v>
      </c>
      <c r="G30" s="83" t="s">
        <v>41</v>
      </c>
      <c r="H30" s="21">
        <v>1</v>
      </c>
      <c r="I30" s="21">
        <v>71135000000</v>
      </c>
      <c r="J30" s="83" t="s">
        <v>42</v>
      </c>
      <c r="K30" s="23">
        <v>485742.23</v>
      </c>
      <c r="L30" s="30"/>
      <c r="M30" s="30"/>
      <c r="N30" s="24" t="s">
        <v>81</v>
      </c>
      <c r="O30" s="21" t="s">
        <v>56</v>
      </c>
      <c r="P30" s="25" t="s">
        <v>50</v>
      </c>
      <c r="Q30" s="38" t="s">
        <v>51</v>
      </c>
    </row>
    <row r="31" spans="1:17" ht="51" x14ac:dyDescent="0.25">
      <c r="A31" s="21">
        <v>9</v>
      </c>
      <c r="B31" s="24" t="s">
        <v>237</v>
      </c>
      <c r="C31" s="24" t="s">
        <v>236</v>
      </c>
      <c r="D31" s="19" t="s">
        <v>235</v>
      </c>
      <c r="E31" s="20" t="s">
        <v>67</v>
      </c>
      <c r="F31" s="21">
        <v>879</v>
      </c>
      <c r="G31" s="84" t="s">
        <v>41</v>
      </c>
      <c r="H31" s="84">
        <v>1</v>
      </c>
      <c r="I31" s="21">
        <v>71135000000</v>
      </c>
      <c r="J31" s="84" t="s">
        <v>42</v>
      </c>
      <c r="K31" s="23">
        <v>271118.42</v>
      </c>
      <c r="L31" s="30"/>
      <c r="M31" s="30"/>
      <c r="N31" s="24" t="s">
        <v>85</v>
      </c>
      <c r="O31" s="21" t="s">
        <v>56</v>
      </c>
      <c r="P31" s="84" t="s">
        <v>38</v>
      </c>
      <c r="Q31" s="21" t="s">
        <v>39</v>
      </c>
    </row>
    <row r="32" spans="1:17" ht="38.25" x14ac:dyDescent="0.25">
      <c r="A32" s="21">
        <v>10</v>
      </c>
      <c r="B32" s="24" t="s">
        <v>254</v>
      </c>
      <c r="C32" s="24" t="s">
        <v>255</v>
      </c>
      <c r="D32" s="19" t="s">
        <v>249</v>
      </c>
      <c r="E32" s="87" t="s">
        <v>252</v>
      </c>
      <c r="F32" s="21">
        <v>792</v>
      </c>
      <c r="G32" s="86" t="s">
        <v>253</v>
      </c>
      <c r="H32" s="84">
        <v>111</v>
      </c>
      <c r="I32" s="21">
        <v>71135000000</v>
      </c>
      <c r="J32" s="84" t="s">
        <v>42</v>
      </c>
      <c r="K32" s="23">
        <v>3099973</v>
      </c>
      <c r="L32" s="30"/>
      <c r="M32" s="30"/>
      <c r="N32" s="24" t="s">
        <v>85</v>
      </c>
      <c r="O32" s="21" t="s">
        <v>204</v>
      </c>
      <c r="P32" s="25" t="s">
        <v>251</v>
      </c>
      <c r="Q32" s="21" t="s">
        <v>51</v>
      </c>
    </row>
    <row r="33" spans="1:17" ht="38.25" x14ac:dyDescent="0.25">
      <c r="A33" s="21">
        <v>11</v>
      </c>
      <c r="B33" s="24" t="s">
        <v>254</v>
      </c>
      <c r="C33" s="24" t="s">
        <v>255</v>
      </c>
      <c r="D33" s="19" t="s">
        <v>250</v>
      </c>
      <c r="E33" s="87" t="s">
        <v>252</v>
      </c>
      <c r="F33" s="21">
        <v>792</v>
      </c>
      <c r="G33" s="84" t="s">
        <v>253</v>
      </c>
      <c r="H33" s="84">
        <v>1</v>
      </c>
      <c r="I33" s="21">
        <v>71135000000</v>
      </c>
      <c r="J33" s="84" t="s">
        <v>42</v>
      </c>
      <c r="K33" s="23">
        <v>150000</v>
      </c>
      <c r="L33" s="30"/>
      <c r="M33" s="30"/>
      <c r="N33" s="24" t="s">
        <v>85</v>
      </c>
      <c r="O33" s="21" t="s">
        <v>204</v>
      </c>
      <c r="P33" s="25" t="s">
        <v>251</v>
      </c>
      <c r="Q33" s="21" t="s">
        <v>51</v>
      </c>
    </row>
    <row r="34" spans="1:17" ht="47.25" customHeight="1" x14ac:dyDescent="0.25">
      <c r="A34" s="21">
        <v>12</v>
      </c>
      <c r="B34" s="24" t="s">
        <v>256</v>
      </c>
      <c r="C34" s="24" t="s">
        <v>257</v>
      </c>
      <c r="D34" s="19" t="s">
        <v>120</v>
      </c>
      <c r="E34" s="27" t="s">
        <v>121</v>
      </c>
      <c r="F34" s="21">
        <v>879</v>
      </c>
      <c r="G34" s="85" t="s">
        <v>41</v>
      </c>
      <c r="H34" s="85">
        <v>1</v>
      </c>
      <c r="I34" s="21">
        <v>71135000000</v>
      </c>
      <c r="J34" s="85" t="s">
        <v>42</v>
      </c>
      <c r="K34" s="23">
        <v>223118.97</v>
      </c>
      <c r="L34" s="30"/>
      <c r="M34" s="30"/>
      <c r="N34" s="24" t="s">
        <v>85</v>
      </c>
      <c r="O34" s="21" t="s">
        <v>56</v>
      </c>
      <c r="P34" s="25" t="s">
        <v>50</v>
      </c>
      <c r="Q34" s="38" t="s">
        <v>51</v>
      </c>
    </row>
    <row r="35" spans="1:17" ht="76.5" customHeight="1" x14ac:dyDescent="0.25">
      <c r="A35" s="21">
        <v>13</v>
      </c>
      <c r="B35" s="24" t="s">
        <v>145</v>
      </c>
      <c r="C35" s="24" t="s">
        <v>146</v>
      </c>
      <c r="D35" s="19" t="s">
        <v>147</v>
      </c>
      <c r="E35" s="20" t="s">
        <v>127</v>
      </c>
      <c r="F35" s="21">
        <v>879</v>
      </c>
      <c r="G35" s="88" t="s">
        <v>41</v>
      </c>
      <c r="H35" s="88">
        <v>1</v>
      </c>
      <c r="I35" s="21">
        <v>71135000000</v>
      </c>
      <c r="J35" s="88" t="s">
        <v>42</v>
      </c>
      <c r="K35" s="23">
        <v>458000</v>
      </c>
      <c r="L35" s="30"/>
      <c r="M35" s="30"/>
      <c r="N35" s="24" t="s">
        <v>85</v>
      </c>
      <c r="O35" s="24" t="s">
        <v>56</v>
      </c>
      <c r="P35" s="88" t="s">
        <v>38</v>
      </c>
      <c r="Q35" s="21" t="s">
        <v>39</v>
      </c>
    </row>
    <row r="36" spans="1:17" ht="27.75" customHeight="1" x14ac:dyDescent="0.25">
      <c r="A36" s="94" t="s">
        <v>187</v>
      </c>
      <c r="B36" s="95"/>
      <c r="C36" s="95"/>
      <c r="D36" s="95"/>
      <c r="E36" s="95"/>
      <c r="F36" s="95"/>
      <c r="G36" s="95"/>
      <c r="H36" s="95"/>
      <c r="I36" s="95"/>
      <c r="J36" s="96"/>
      <c r="K36" s="23">
        <f>SUM(K23:K35)</f>
        <v>8240108.6399999997</v>
      </c>
      <c r="L36" s="30">
        <f>SUM(L23:L27)</f>
        <v>0</v>
      </c>
      <c r="M36" s="23">
        <f>SUM(M23:M27)</f>
        <v>0</v>
      </c>
      <c r="N36" s="45"/>
      <c r="O36" s="45"/>
      <c r="P36" s="44"/>
      <c r="Q36" s="45"/>
    </row>
    <row r="37" spans="1:17" x14ac:dyDescent="0.25">
      <c r="A37" s="13"/>
    </row>
    <row r="38" spans="1:17" x14ac:dyDescent="0.25">
      <c r="A38" s="13"/>
    </row>
    <row r="39" spans="1:17" x14ac:dyDescent="0.25">
      <c r="A39" s="13"/>
    </row>
    <row r="40" spans="1:17" x14ac:dyDescent="0.25">
      <c r="A40" s="13"/>
    </row>
    <row r="41" spans="1:17" x14ac:dyDescent="0.25">
      <c r="A41" s="91" t="s">
        <v>190</v>
      </c>
      <c r="B41" s="91"/>
      <c r="C41" s="91"/>
      <c r="D41" s="91"/>
      <c r="E41" s="91"/>
      <c r="F41" s="91"/>
      <c r="G41" s="91"/>
      <c r="H41" s="91"/>
      <c r="I41" s="91"/>
      <c r="J41" s="91"/>
      <c r="K41" s="91"/>
      <c r="L41" s="91"/>
      <c r="M41" s="91"/>
      <c r="N41" s="91"/>
      <c r="O41" s="91"/>
      <c r="P41" s="91"/>
      <c r="Q41" s="91"/>
    </row>
    <row r="42" spans="1:17" x14ac:dyDescent="0.25">
      <c r="A42" s="97">
        <f>K36</f>
        <v>8240108.6399999997</v>
      </c>
      <c r="B42" s="97"/>
      <c r="C42" s="97"/>
      <c r="D42" s="93" t="s">
        <v>258</v>
      </c>
      <c r="E42" s="93"/>
      <c r="F42" s="93"/>
      <c r="G42" s="93"/>
      <c r="H42" s="93"/>
      <c r="I42" s="93"/>
      <c r="J42" s="93"/>
      <c r="K42" s="93"/>
      <c r="L42" s="93"/>
      <c r="M42" s="93"/>
      <c r="N42" s="93"/>
      <c r="O42" s="93"/>
      <c r="P42" s="93"/>
      <c r="Q42" s="93"/>
    </row>
    <row r="43" spans="1:17" x14ac:dyDescent="0.25">
      <c r="A43" s="91" t="s">
        <v>191</v>
      </c>
      <c r="B43" s="91"/>
      <c r="C43" s="91"/>
      <c r="D43" s="91"/>
      <c r="E43" s="91"/>
      <c r="F43" s="91"/>
      <c r="G43" s="91"/>
      <c r="H43" s="91"/>
      <c r="I43" s="91"/>
      <c r="J43" s="91"/>
      <c r="K43" s="91"/>
      <c r="L43" s="91"/>
      <c r="M43" s="91"/>
      <c r="N43" s="91"/>
      <c r="O43" s="91"/>
      <c r="P43" s="91"/>
      <c r="Q43" s="91"/>
    </row>
    <row r="44" spans="1:17" x14ac:dyDescent="0.25">
      <c r="A44" s="92">
        <f>M36</f>
        <v>0</v>
      </c>
      <c r="B44" s="92"/>
      <c r="C44" s="92"/>
      <c r="D44" s="93">
        <f>'[1]Свод плана закупа 2019 год'!D116:Q116</f>
        <v>0</v>
      </c>
      <c r="E44" s="93"/>
      <c r="F44" s="93"/>
      <c r="G44" s="93"/>
      <c r="H44" s="93"/>
      <c r="I44" s="93"/>
      <c r="J44" s="93"/>
      <c r="K44" s="93"/>
      <c r="L44" s="93"/>
      <c r="M44" s="93"/>
      <c r="N44" s="93"/>
      <c r="O44" s="93"/>
      <c r="P44" s="93"/>
      <c r="Q44" s="93"/>
    </row>
    <row r="45" spans="1:17" x14ac:dyDescent="0.25">
      <c r="A45" s="91" t="s">
        <v>192</v>
      </c>
      <c r="B45" s="91"/>
      <c r="C45" s="91"/>
      <c r="D45" s="91"/>
      <c r="E45" s="91"/>
      <c r="F45" s="91"/>
      <c r="G45" s="91"/>
      <c r="H45" s="91"/>
      <c r="I45" s="91"/>
      <c r="J45" s="91"/>
      <c r="K45" s="91"/>
      <c r="L45" s="91"/>
      <c r="M45" s="91"/>
      <c r="N45" s="91"/>
      <c r="O45" s="91"/>
      <c r="P45" s="91"/>
      <c r="Q45" s="91"/>
    </row>
    <row r="46" spans="1:17" x14ac:dyDescent="0.25">
      <c r="A46" s="92">
        <f>L36</f>
        <v>0</v>
      </c>
      <c r="B46" s="92"/>
      <c r="C46" s="92"/>
      <c r="D46" s="93">
        <f>'[1]Свод плана закупа 2019 год'!D118:Q118</f>
        <v>0</v>
      </c>
      <c r="E46" s="93"/>
      <c r="F46" s="93"/>
      <c r="G46" s="93"/>
      <c r="H46" s="93"/>
      <c r="I46" s="93"/>
      <c r="J46" s="93"/>
      <c r="K46" s="93"/>
      <c r="L46" s="93"/>
      <c r="M46" s="93"/>
      <c r="N46" s="93"/>
      <c r="O46" s="93"/>
      <c r="P46" s="93"/>
      <c r="Q46" s="93"/>
    </row>
    <row r="47" spans="1:17" x14ac:dyDescent="0.25">
      <c r="A47" s="16"/>
      <c r="B47" s="35"/>
      <c r="C47" s="35"/>
      <c r="D47" s="40"/>
      <c r="E47" s="41"/>
      <c r="F47" s="42"/>
      <c r="G47" s="42"/>
      <c r="H47" s="42"/>
      <c r="I47" s="42"/>
      <c r="J47" s="42"/>
      <c r="K47" s="51"/>
      <c r="L47" s="52"/>
      <c r="M47" s="52"/>
      <c r="N47" s="42"/>
      <c r="O47" s="41"/>
      <c r="P47" s="42"/>
      <c r="Q47" s="42"/>
    </row>
    <row r="48" spans="1:17" x14ac:dyDescent="0.25">
      <c r="A48" s="1"/>
      <c r="B48" s="14"/>
      <c r="C48" s="14"/>
      <c r="D48" s="15"/>
      <c r="E48" s="8"/>
      <c r="F48" s="7"/>
      <c r="G48" s="7"/>
      <c r="H48" s="7"/>
      <c r="I48" s="7"/>
      <c r="J48" s="7"/>
      <c r="K48" s="48"/>
      <c r="L48" s="48"/>
      <c r="M48" s="48"/>
      <c r="N48" s="8"/>
      <c r="O48" s="8"/>
      <c r="P48" s="8"/>
      <c r="Q48" s="7"/>
    </row>
    <row r="49" spans="1:17" x14ac:dyDescent="0.25">
      <c r="A49" s="1"/>
      <c r="B49" s="14"/>
      <c r="C49" s="14"/>
      <c r="D49" s="15"/>
      <c r="E49" s="8" t="s">
        <v>193</v>
      </c>
      <c r="F49" s="7"/>
      <c r="G49" s="7"/>
      <c r="H49" s="7"/>
      <c r="I49" s="7"/>
      <c r="J49" s="7" t="s">
        <v>194</v>
      </c>
      <c r="K49" s="48"/>
      <c r="L49" s="48"/>
      <c r="M49" s="48"/>
      <c r="N49" s="8"/>
      <c r="O49" s="7"/>
      <c r="P49" s="8"/>
      <c r="Q49" s="7"/>
    </row>
    <row r="50" spans="1:17" x14ac:dyDescent="0.25">
      <c r="A50" s="1"/>
      <c r="B50" s="14"/>
      <c r="C50" s="14"/>
      <c r="D50" s="15"/>
      <c r="E50" s="8"/>
      <c r="F50" s="7"/>
      <c r="G50" s="7"/>
      <c r="H50" s="7"/>
      <c r="I50" s="7"/>
      <c r="J50" s="1"/>
      <c r="K50" s="48"/>
      <c r="L50" s="53"/>
      <c r="M50" s="53"/>
      <c r="N50" s="7"/>
      <c r="O50" s="7"/>
      <c r="P50" s="7"/>
      <c r="Q50" s="7"/>
    </row>
    <row r="51" spans="1:17" x14ac:dyDescent="0.25">
      <c r="A51" s="1" t="s">
        <v>196</v>
      </c>
      <c r="B51" s="14"/>
      <c r="C51" s="14"/>
      <c r="D51" s="15"/>
      <c r="E51" s="8"/>
      <c r="F51" s="7"/>
      <c r="G51" s="7"/>
      <c r="H51" s="7"/>
      <c r="I51" s="7"/>
      <c r="J51" s="1"/>
      <c r="K51" s="48"/>
      <c r="L51" s="53"/>
      <c r="M51" s="53"/>
      <c r="N51" s="7"/>
      <c r="O51" s="7"/>
      <c r="P51" s="7"/>
      <c r="Q51" s="7"/>
    </row>
    <row r="52" spans="1:17" x14ac:dyDescent="0.25">
      <c r="A52" s="1" t="s">
        <v>195</v>
      </c>
      <c r="B52" s="14"/>
      <c r="C52" s="14"/>
      <c r="D52" s="15"/>
      <c r="E52" s="8"/>
      <c r="F52" s="7"/>
      <c r="G52" s="7"/>
      <c r="H52" s="7"/>
      <c r="I52" s="7"/>
      <c r="J52" s="1"/>
      <c r="K52" s="48"/>
      <c r="L52" s="48"/>
      <c r="M52" s="48"/>
      <c r="N52" s="8"/>
      <c r="O52" s="7"/>
      <c r="P52" s="8"/>
      <c r="Q52" s="7"/>
    </row>
    <row r="53" spans="1:17" x14ac:dyDescent="0.25">
      <c r="A53" s="13"/>
    </row>
    <row r="55" spans="1:17" x14ac:dyDescent="0.25">
      <c r="D55" s="43"/>
    </row>
    <row r="56" spans="1:17" x14ac:dyDescent="0.25">
      <c r="I56" s="50"/>
    </row>
    <row r="57" spans="1:17" x14ac:dyDescent="0.25">
      <c r="I57" s="50"/>
    </row>
  </sheetData>
  <autoFilter ref="A22:R36"/>
  <mergeCells count="26">
    <mergeCell ref="P20:P21"/>
    <mergeCell ref="A8:Q8"/>
    <mergeCell ref="A19:A21"/>
    <mergeCell ref="B19:B21"/>
    <mergeCell ref="C19:C21"/>
    <mergeCell ref="D19:P19"/>
    <mergeCell ref="Q19:Q20"/>
    <mergeCell ref="D20:D21"/>
    <mergeCell ref="E20:E21"/>
    <mergeCell ref="F20:G20"/>
    <mergeCell ref="H20:H21"/>
    <mergeCell ref="I20:J20"/>
    <mergeCell ref="K20:K21"/>
    <mergeCell ref="L20:L21"/>
    <mergeCell ref="M20:M21"/>
    <mergeCell ref="N20:O20"/>
    <mergeCell ref="A45:Q45"/>
    <mergeCell ref="A46:C46"/>
    <mergeCell ref="D46:Q46"/>
    <mergeCell ref="A36:J36"/>
    <mergeCell ref="A41:Q41"/>
    <mergeCell ref="A42:C42"/>
    <mergeCell ref="D42:Q42"/>
    <mergeCell ref="A43:Q43"/>
    <mergeCell ref="A44:C44"/>
    <mergeCell ref="D44:Q44"/>
  </mergeCells>
  <pageMargins left="0.11811023622047245" right="0.11811023622047245" top="0.35433070866141736" bottom="0.15748031496062992" header="0.31496062992125984" footer="0.31496062992125984"/>
  <pageSetup paperSize="9" scale="45" orientation="landscape" verticalDpi="0"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48"/>
  <sheetViews>
    <sheetView tabSelected="1" view="pageBreakPreview" topLeftCell="C17" zoomScaleNormal="100" zoomScaleSheetLayoutView="100" workbookViewId="0">
      <selection activeCell="O24" sqref="O24"/>
    </sheetView>
  </sheetViews>
  <sheetFormatPr defaultRowHeight="15" x14ac:dyDescent="0.25"/>
  <cols>
    <col min="1" max="1" width="11.42578125" customWidth="1"/>
    <col min="2" max="2" width="11" customWidth="1"/>
    <col min="3" max="3" width="12.7109375" customWidth="1"/>
    <col min="4" max="4" width="34.85546875" customWidth="1"/>
    <col min="5" max="5" width="50.5703125" customWidth="1"/>
    <col min="7" max="7" width="12.85546875" style="36" customWidth="1"/>
    <col min="8" max="8" width="12.7109375" customWidth="1"/>
    <col min="9" max="9" width="13.28515625" customWidth="1"/>
    <col min="10" max="10" width="27" customWidth="1"/>
    <col min="11" max="11" width="15.5703125" style="50" customWidth="1"/>
    <col min="12" max="12" width="20.42578125" style="50" hidden="1" customWidth="1"/>
    <col min="13" max="13" width="20.7109375" style="50" hidden="1" customWidth="1"/>
    <col min="14" max="14" width="16.5703125" style="47" customWidth="1"/>
    <col min="15" max="15" width="15.7109375" style="47" customWidth="1"/>
    <col min="16" max="16" width="18.28515625" customWidth="1"/>
    <col min="17" max="17" width="15.140625" style="47" customWidth="1"/>
  </cols>
  <sheetData>
    <row r="3" spans="1:18" x14ac:dyDescent="0.25">
      <c r="A3" s="2"/>
      <c r="B3" s="3"/>
      <c r="C3" s="4"/>
      <c r="D3" s="5"/>
      <c r="E3" s="6"/>
      <c r="F3" s="2"/>
      <c r="G3" s="3"/>
      <c r="H3" s="7"/>
      <c r="I3" s="7"/>
      <c r="J3" s="1"/>
      <c r="K3" s="48"/>
      <c r="L3" s="48"/>
      <c r="M3" s="48"/>
      <c r="N3" s="46" t="s">
        <v>0</v>
      </c>
      <c r="O3" s="7"/>
      <c r="P3" s="8"/>
      <c r="Q3" s="7"/>
    </row>
    <row r="4" spans="1:18" x14ac:dyDescent="0.25">
      <c r="A4" s="9"/>
      <c r="B4" s="9"/>
      <c r="C4" s="9"/>
      <c r="D4" s="10"/>
      <c r="E4" s="11"/>
      <c r="F4" s="9"/>
      <c r="G4" s="3"/>
      <c r="H4" s="7"/>
      <c r="I4" s="7"/>
      <c r="J4" s="1"/>
      <c r="K4" s="48"/>
      <c r="L4" s="48"/>
      <c r="M4" s="48"/>
      <c r="N4" s="7" t="s">
        <v>218</v>
      </c>
      <c r="O4" s="7"/>
      <c r="P4" s="1"/>
      <c r="Q4" s="7"/>
    </row>
    <row r="5" spans="1:18" x14ac:dyDescent="0.25">
      <c r="A5" s="9"/>
      <c r="B5" s="3"/>
      <c r="C5" s="9"/>
      <c r="D5" s="10"/>
      <c r="E5" s="11"/>
      <c r="F5" s="9"/>
      <c r="G5" s="3"/>
      <c r="H5" s="7"/>
      <c r="I5" s="7"/>
      <c r="J5" s="1"/>
      <c r="K5" s="48"/>
      <c r="L5" s="48"/>
      <c r="M5" s="48"/>
      <c r="N5" s="7" t="s">
        <v>197</v>
      </c>
      <c r="O5" s="7"/>
      <c r="P5" s="8"/>
      <c r="Q5" s="7"/>
    </row>
    <row r="6" spans="1:18" x14ac:dyDescent="0.25">
      <c r="A6" s="9"/>
      <c r="B6" s="3"/>
      <c r="C6" s="9"/>
      <c r="D6" s="10"/>
      <c r="E6" s="11"/>
      <c r="F6" s="9"/>
      <c r="G6" s="3"/>
      <c r="H6" s="7"/>
      <c r="I6" s="7"/>
      <c r="J6" s="1"/>
      <c r="K6" s="48"/>
      <c r="L6" s="48"/>
      <c r="M6" s="48"/>
      <c r="N6" s="7" t="s">
        <v>1</v>
      </c>
      <c r="O6" s="7"/>
      <c r="P6" s="8"/>
      <c r="Q6" s="7"/>
    </row>
    <row r="7" spans="1:18" x14ac:dyDescent="0.25">
      <c r="A7" s="9"/>
      <c r="B7" s="12"/>
      <c r="C7" s="9"/>
      <c r="D7" s="10"/>
      <c r="E7" s="11"/>
      <c r="F7" s="9"/>
      <c r="G7" s="3"/>
      <c r="H7" s="7"/>
      <c r="I7" s="7"/>
      <c r="J7" s="1"/>
      <c r="K7" s="48"/>
      <c r="L7" s="48"/>
      <c r="M7" s="48"/>
      <c r="N7" s="7"/>
      <c r="O7" s="7"/>
      <c r="P7" s="8"/>
      <c r="Q7" s="7"/>
    </row>
    <row r="8" spans="1:18" ht="16.5" customHeight="1" x14ac:dyDescent="0.25">
      <c r="A8" s="99" t="s">
        <v>216</v>
      </c>
      <c r="B8" s="99"/>
      <c r="C8" s="99"/>
      <c r="D8" s="99"/>
      <c r="E8" s="99"/>
      <c r="F8" s="99"/>
      <c r="G8" s="99"/>
      <c r="H8" s="99"/>
      <c r="I8" s="99"/>
      <c r="J8" s="99"/>
      <c r="K8" s="99"/>
      <c r="L8" s="99"/>
      <c r="M8" s="99"/>
      <c r="N8" s="99"/>
      <c r="O8" s="99"/>
      <c r="P8" s="99"/>
      <c r="Q8" s="99"/>
      <c r="R8" s="56"/>
    </row>
    <row r="9" spans="1:18" x14ac:dyDescent="0.25">
      <c r="A9" s="13"/>
      <c r="B9" s="14"/>
      <c r="C9" s="14"/>
      <c r="D9" s="15"/>
      <c r="E9" s="8"/>
      <c r="F9" s="7"/>
      <c r="G9" s="8"/>
      <c r="H9" s="7"/>
      <c r="I9" s="7"/>
      <c r="J9" s="1"/>
      <c r="K9" s="48"/>
      <c r="L9" s="48"/>
      <c r="M9" s="48"/>
      <c r="N9" s="8"/>
      <c r="O9" s="7"/>
      <c r="P9" s="8"/>
      <c r="Q9" s="7"/>
    </row>
    <row r="10" spans="1:18" x14ac:dyDescent="0.25">
      <c r="A10" s="16" t="s">
        <v>2</v>
      </c>
      <c r="B10" s="14"/>
      <c r="C10" s="14"/>
      <c r="D10" s="15"/>
      <c r="E10" s="8"/>
      <c r="F10" s="7"/>
      <c r="G10" s="8"/>
      <c r="H10" s="7"/>
      <c r="I10" s="7"/>
      <c r="J10" s="1"/>
      <c r="K10" s="48"/>
      <c r="L10" s="48"/>
      <c r="M10" s="48"/>
      <c r="N10" s="8"/>
      <c r="O10" s="7"/>
      <c r="P10" s="8"/>
      <c r="Q10" s="7"/>
    </row>
    <row r="11" spans="1:18" x14ac:dyDescent="0.25">
      <c r="A11" s="16" t="s">
        <v>3</v>
      </c>
      <c r="B11" s="14"/>
      <c r="C11" s="14"/>
      <c r="D11" s="15"/>
      <c r="E11" s="8"/>
      <c r="F11" s="7"/>
      <c r="G11" s="8"/>
      <c r="H11" s="7"/>
      <c r="I11" s="7"/>
      <c r="J11" s="1"/>
      <c r="K11" s="48"/>
      <c r="L11" s="48"/>
      <c r="M11" s="48"/>
      <c r="N11" s="8"/>
      <c r="O11" s="7"/>
      <c r="P11" s="8"/>
      <c r="Q11" s="7"/>
    </row>
    <row r="12" spans="1:18" x14ac:dyDescent="0.25">
      <c r="A12" s="16" t="s">
        <v>4</v>
      </c>
      <c r="B12" s="14"/>
      <c r="C12" s="14"/>
      <c r="D12" s="15"/>
      <c r="E12" s="8"/>
      <c r="F12" s="7"/>
      <c r="G12" s="8"/>
      <c r="H12" s="7"/>
      <c r="I12" s="7"/>
      <c r="J12" s="1"/>
      <c r="K12" s="48"/>
      <c r="L12" s="48"/>
      <c r="M12" s="48"/>
      <c r="N12" s="8"/>
      <c r="O12" s="7"/>
      <c r="P12" s="8"/>
      <c r="Q12" s="7"/>
    </row>
    <row r="13" spans="1:18" x14ac:dyDescent="0.25">
      <c r="A13" s="16" t="s">
        <v>5</v>
      </c>
      <c r="B13" s="14"/>
      <c r="C13" s="14"/>
      <c r="D13" s="15"/>
      <c r="E13" s="8"/>
      <c r="F13" s="7"/>
      <c r="G13" s="8"/>
      <c r="H13" s="7"/>
      <c r="I13" s="7"/>
      <c r="J13" s="1"/>
      <c r="K13" s="48"/>
      <c r="L13" s="48"/>
      <c r="M13" s="48"/>
      <c r="N13" s="8"/>
      <c r="O13" s="7"/>
      <c r="P13" s="8"/>
      <c r="Q13" s="7"/>
    </row>
    <row r="14" spans="1:18" x14ac:dyDescent="0.25">
      <c r="A14" s="16" t="s">
        <v>6</v>
      </c>
      <c r="B14" s="14"/>
      <c r="C14" s="14"/>
      <c r="D14" s="15"/>
      <c r="E14" s="8"/>
      <c r="F14" s="7"/>
      <c r="G14" s="8"/>
      <c r="H14" s="7"/>
      <c r="I14" s="7"/>
      <c r="J14" s="1"/>
      <c r="K14" s="48"/>
      <c r="L14" s="48"/>
      <c r="M14" s="48"/>
      <c r="N14" s="8"/>
      <c r="O14" s="7"/>
      <c r="P14" s="8"/>
      <c r="Q14" s="7"/>
    </row>
    <row r="15" spans="1:18" x14ac:dyDescent="0.25">
      <c r="A15" s="16" t="s">
        <v>7</v>
      </c>
      <c r="B15" s="14"/>
      <c r="C15" s="14"/>
      <c r="D15" s="15"/>
      <c r="E15" s="8"/>
      <c r="F15" s="7"/>
      <c r="G15" s="8"/>
      <c r="H15" s="7"/>
      <c r="I15" s="7"/>
      <c r="J15" s="1"/>
      <c r="K15" s="48"/>
      <c r="L15" s="48"/>
      <c r="M15" s="48"/>
      <c r="N15" s="8"/>
      <c r="O15" s="7"/>
      <c r="P15" s="8"/>
      <c r="Q15" s="7"/>
    </row>
    <row r="16" spans="1:18" x14ac:dyDescent="0.25">
      <c r="A16" s="16" t="s">
        <v>8</v>
      </c>
      <c r="B16" s="14"/>
      <c r="C16" s="14"/>
      <c r="D16" s="15"/>
      <c r="E16" s="8"/>
      <c r="F16" s="7"/>
      <c r="G16" s="8"/>
      <c r="H16" s="7"/>
      <c r="I16" s="7"/>
      <c r="J16" s="1"/>
      <c r="K16" s="48"/>
      <c r="L16" s="48"/>
      <c r="M16" s="48"/>
      <c r="N16" s="8"/>
      <c r="O16" s="7"/>
      <c r="P16" s="8"/>
      <c r="Q16" s="7"/>
    </row>
    <row r="17" spans="1:17" x14ac:dyDescent="0.25">
      <c r="A17" s="16"/>
      <c r="B17" s="14"/>
      <c r="C17" s="14"/>
      <c r="D17" s="15"/>
      <c r="E17" s="8"/>
      <c r="F17" s="7"/>
      <c r="G17" s="8"/>
      <c r="H17" s="7"/>
      <c r="I17" s="7"/>
      <c r="J17" s="1"/>
      <c r="K17" s="48"/>
      <c r="L17" s="48"/>
      <c r="M17" s="48"/>
      <c r="N17" s="8"/>
      <c r="O17" s="7"/>
      <c r="P17" s="8"/>
      <c r="Q17" s="7"/>
    </row>
    <row r="18" spans="1:17" x14ac:dyDescent="0.25">
      <c r="A18" s="13"/>
      <c r="B18" s="14"/>
      <c r="C18" s="14"/>
      <c r="D18" s="15"/>
      <c r="E18" s="8"/>
      <c r="F18" s="7"/>
      <c r="G18" s="8"/>
      <c r="H18" s="7"/>
      <c r="I18" s="7"/>
      <c r="J18" s="1"/>
      <c r="K18" s="48"/>
      <c r="L18" s="48"/>
      <c r="M18" s="48"/>
      <c r="N18" s="8"/>
      <c r="O18" s="7"/>
      <c r="P18" s="8"/>
      <c r="Q18" s="7"/>
    </row>
    <row r="19" spans="1:17" ht="33.75" customHeight="1" x14ac:dyDescent="0.25">
      <c r="A19" s="100" t="s">
        <v>9</v>
      </c>
      <c r="B19" s="101" t="s">
        <v>10</v>
      </c>
      <c r="C19" s="101" t="s">
        <v>11</v>
      </c>
      <c r="D19" s="102" t="s">
        <v>12</v>
      </c>
      <c r="E19" s="102"/>
      <c r="F19" s="102"/>
      <c r="G19" s="102"/>
      <c r="H19" s="102"/>
      <c r="I19" s="102"/>
      <c r="J19" s="102"/>
      <c r="K19" s="102"/>
      <c r="L19" s="102"/>
      <c r="M19" s="102"/>
      <c r="N19" s="102"/>
      <c r="O19" s="102"/>
      <c r="P19" s="102"/>
      <c r="Q19" s="103" t="s">
        <v>13</v>
      </c>
    </row>
    <row r="20" spans="1:17" ht="57.75" customHeight="1" x14ac:dyDescent="0.25">
      <c r="A20" s="100"/>
      <c r="B20" s="101"/>
      <c r="C20" s="101"/>
      <c r="D20" s="100" t="s">
        <v>14</v>
      </c>
      <c r="E20" s="98" t="s">
        <v>15</v>
      </c>
      <c r="F20" s="98" t="s">
        <v>16</v>
      </c>
      <c r="G20" s="98"/>
      <c r="H20" s="98" t="s">
        <v>17</v>
      </c>
      <c r="I20" s="98" t="s">
        <v>18</v>
      </c>
      <c r="J20" s="98"/>
      <c r="K20" s="104" t="s">
        <v>19</v>
      </c>
      <c r="L20" s="104" t="s">
        <v>20</v>
      </c>
      <c r="M20" s="104" t="s">
        <v>21</v>
      </c>
      <c r="N20" s="98" t="s">
        <v>22</v>
      </c>
      <c r="O20" s="98"/>
      <c r="P20" s="98" t="s">
        <v>23</v>
      </c>
      <c r="Q20" s="103"/>
    </row>
    <row r="21" spans="1:17" ht="76.5" x14ac:dyDescent="0.25">
      <c r="A21" s="100"/>
      <c r="B21" s="101"/>
      <c r="C21" s="101"/>
      <c r="D21" s="100"/>
      <c r="E21" s="98"/>
      <c r="F21" s="17" t="s">
        <v>24</v>
      </c>
      <c r="G21" s="17" t="s">
        <v>25</v>
      </c>
      <c r="H21" s="98"/>
      <c r="I21" s="17" t="s">
        <v>26</v>
      </c>
      <c r="J21" s="17" t="s">
        <v>27</v>
      </c>
      <c r="K21" s="104"/>
      <c r="L21" s="104"/>
      <c r="M21" s="104"/>
      <c r="N21" s="17" t="s">
        <v>28</v>
      </c>
      <c r="O21" s="17" t="s">
        <v>29</v>
      </c>
      <c r="P21" s="98"/>
      <c r="Q21" s="37" t="s">
        <v>30</v>
      </c>
    </row>
    <row r="22" spans="1:17" x14ac:dyDescent="0.25">
      <c r="A22" s="22"/>
      <c r="B22" s="18"/>
      <c r="C22" s="18"/>
      <c r="D22" s="22"/>
      <c r="E22" s="17"/>
      <c r="F22" s="17"/>
      <c r="G22" s="17"/>
      <c r="H22" s="17"/>
      <c r="I22" s="17"/>
      <c r="J22" s="17"/>
      <c r="K22" s="54"/>
      <c r="L22" s="54"/>
      <c r="M22" s="54"/>
      <c r="N22" s="17"/>
      <c r="O22" s="17"/>
      <c r="P22" s="17"/>
      <c r="Q22" s="37"/>
    </row>
    <row r="23" spans="1:17" ht="25.5" x14ac:dyDescent="0.25">
      <c r="A23" s="21">
        <v>1</v>
      </c>
      <c r="B23" s="90" t="s">
        <v>188</v>
      </c>
      <c r="C23" s="90" t="s">
        <v>189</v>
      </c>
      <c r="D23" s="19" t="s">
        <v>90</v>
      </c>
      <c r="E23" s="20" t="s">
        <v>91</v>
      </c>
      <c r="F23" s="21">
        <v>879</v>
      </c>
      <c r="G23" s="89" t="s">
        <v>41</v>
      </c>
      <c r="H23" s="89">
        <v>1</v>
      </c>
      <c r="I23" s="21">
        <v>71135000000</v>
      </c>
      <c r="J23" s="89" t="s">
        <v>42</v>
      </c>
      <c r="K23" s="23">
        <f>(85+55+60+60+65.5+170+16+42)*1.2*1000</f>
        <v>664199.99999999988</v>
      </c>
      <c r="L23" s="30"/>
      <c r="M23" s="30"/>
      <c r="N23" s="89" t="s">
        <v>260</v>
      </c>
      <c r="O23" s="21" t="s">
        <v>103</v>
      </c>
      <c r="P23" s="89" t="s">
        <v>38</v>
      </c>
      <c r="Q23" s="38" t="s">
        <v>39</v>
      </c>
    </row>
    <row r="24" spans="1:17" ht="25.5" x14ac:dyDescent="0.25">
      <c r="A24" s="21">
        <v>2</v>
      </c>
      <c r="B24" s="24" t="s">
        <v>133</v>
      </c>
      <c r="C24" s="24" t="s">
        <v>133</v>
      </c>
      <c r="D24" s="19" t="s">
        <v>134</v>
      </c>
      <c r="E24" s="20" t="s">
        <v>214</v>
      </c>
      <c r="F24" s="21">
        <v>796</v>
      </c>
      <c r="G24" s="22" t="s">
        <v>135</v>
      </c>
      <c r="H24" s="21">
        <v>120</v>
      </c>
      <c r="I24" s="21">
        <v>71135000000</v>
      </c>
      <c r="J24" s="22" t="s">
        <v>42</v>
      </c>
      <c r="K24" s="23">
        <f>1500*120</f>
        <v>180000</v>
      </c>
      <c r="L24" s="30"/>
      <c r="M24" s="30"/>
      <c r="N24" s="21" t="s">
        <v>69</v>
      </c>
      <c r="O24" s="22" t="s">
        <v>56</v>
      </c>
      <c r="P24" s="25" t="s">
        <v>50</v>
      </c>
      <c r="Q24" s="38" t="s">
        <v>51</v>
      </c>
    </row>
    <row r="25" spans="1:17" ht="49.5" customHeight="1" x14ac:dyDescent="0.25">
      <c r="A25" s="21">
        <v>3</v>
      </c>
      <c r="B25" s="24" t="s">
        <v>31</v>
      </c>
      <c r="C25" s="24" t="s">
        <v>32</v>
      </c>
      <c r="D25" s="19" t="s">
        <v>112</v>
      </c>
      <c r="E25" s="20" t="s">
        <v>34</v>
      </c>
      <c r="F25" s="24" t="s">
        <v>113</v>
      </c>
      <c r="G25" s="22" t="s">
        <v>114</v>
      </c>
      <c r="H25" s="24" t="s">
        <v>116</v>
      </c>
      <c r="I25" s="21">
        <v>71135000000</v>
      </c>
      <c r="J25" s="22" t="s">
        <v>42</v>
      </c>
      <c r="K25" s="23">
        <f>16387*11</f>
        <v>180257</v>
      </c>
      <c r="L25" s="30"/>
      <c r="M25" s="30"/>
      <c r="N25" s="24" t="s">
        <v>73</v>
      </c>
      <c r="O25" s="24" t="s">
        <v>117</v>
      </c>
      <c r="P25" s="22" t="s">
        <v>38</v>
      </c>
      <c r="Q25" s="38" t="s">
        <v>39</v>
      </c>
    </row>
    <row r="26" spans="1:17" ht="60" customHeight="1" x14ac:dyDescent="0.25">
      <c r="A26" s="21">
        <v>4</v>
      </c>
      <c r="B26" s="18" t="s">
        <v>70</v>
      </c>
      <c r="C26" s="18" t="s">
        <v>71</v>
      </c>
      <c r="D26" s="19" t="s">
        <v>72</v>
      </c>
      <c r="E26" s="20" t="s">
        <v>67</v>
      </c>
      <c r="F26" s="21">
        <v>879</v>
      </c>
      <c r="G26" s="22" t="s">
        <v>41</v>
      </c>
      <c r="H26" s="22">
        <v>1</v>
      </c>
      <c r="I26" s="21">
        <v>71135000000</v>
      </c>
      <c r="J26" s="22" t="s">
        <v>42</v>
      </c>
      <c r="K26" s="23">
        <f>340*1000</f>
        <v>340000</v>
      </c>
      <c r="L26" s="30"/>
      <c r="M26" s="30"/>
      <c r="N26" s="17" t="s">
        <v>73</v>
      </c>
      <c r="O26" s="39" t="s">
        <v>56</v>
      </c>
      <c r="P26" s="25" t="s">
        <v>50</v>
      </c>
      <c r="Q26" s="38" t="s">
        <v>51</v>
      </c>
    </row>
    <row r="27" spans="1:17" ht="27.75" customHeight="1" x14ac:dyDescent="0.25">
      <c r="A27" s="94" t="s">
        <v>187</v>
      </c>
      <c r="B27" s="95"/>
      <c r="C27" s="95"/>
      <c r="D27" s="95"/>
      <c r="E27" s="95"/>
      <c r="F27" s="95"/>
      <c r="G27" s="95"/>
      <c r="H27" s="95"/>
      <c r="I27" s="95"/>
      <c r="J27" s="96"/>
      <c r="K27" s="23">
        <f>SUM(K23:K26)</f>
        <v>1364457</v>
      </c>
      <c r="L27" s="30">
        <f>SUM(L24:L26)</f>
        <v>0</v>
      </c>
      <c r="M27" s="23">
        <f>SUM(M24:M26)</f>
        <v>0</v>
      </c>
      <c r="N27" s="45"/>
      <c r="O27" s="45"/>
      <c r="P27" s="44"/>
      <c r="Q27" s="45"/>
    </row>
    <row r="28" spans="1:17" x14ac:dyDescent="0.25">
      <c r="A28" s="13"/>
    </row>
    <row r="29" spans="1:17" x14ac:dyDescent="0.25">
      <c r="A29" s="13"/>
    </row>
    <row r="30" spans="1:17" x14ac:dyDescent="0.25">
      <c r="A30" s="13"/>
    </row>
    <row r="31" spans="1:17" x14ac:dyDescent="0.25">
      <c r="A31" s="13"/>
    </row>
    <row r="32" spans="1:17" x14ac:dyDescent="0.25">
      <c r="A32" s="91" t="s">
        <v>190</v>
      </c>
      <c r="B32" s="91"/>
      <c r="C32" s="91"/>
      <c r="D32" s="91"/>
      <c r="E32" s="91"/>
      <c r="F32" s="91"/>
      <c r="G32" s="91"/>
      <c r="H32" s="91"/>
      <c r="I32" s="91"/>
      <c r="J32" s="91"/>
      <c r="K32" s="91"/>
      <c r="L32" s="91"/>
      <c r="M32" s="91"/>
      <c r="N32" s="91"/>
      <c r="O32" s="91"/>
      <c r="P32" s="91"/>
      <c r="Q32" s="91"/>
    </row>
    <row r="33" spans="1:17" x14ac:dyDescent="0.25">
      <c r="A33" s="97">
        <f>K27</f>
        <v>1364457</v>
      </c>
      <c r="B33" s="97"/>
      <c r="C33" s="97"/>
      <c r="D33" s="93" t="s">
        <v>259</v>
      </c>
      <c r="E33" s="93"/>
      <c r="F33" s="93"/>
      <c r="G33" s="93"/>
      <c r="H33" s="93"/>
      <c r="I33" s="93"/>
      <c r="J33" s="93"/>
      <c r="K33" s="93"/>
      <c r="L33" s="93"/>
      <c r="M33" s="93"/>
      <c r="N33" s="93"/>
      <c r="O33" s="93"/>
      <c r="P33" s="93"/>
      <c r="Q33" s="93"/>
    </row>
    <row r="34" spans="1:17" x14ac:dyDescent="0.25">
      <c r="A34" s="91" t="s">
        <v>191</v>
      </c>
      <c r="B34" s="91"/>
      <c r="C34" s="91"/>
      <c r="D34" s="91"/>
      <c r="E34" s="91"/>
      <c r="F34" s="91"/>
      <c r="G34" s="91"/>
      <c r="H34" s="91"/>
      <c r="I34" s="91"/>
      <c r="J34" s="91"/>
      <c r="K34" s="91"/>
      <c r="L34" s="91"/>
      <c r="M34" s="91"/>
      <c r="N34" s="91"/>
      <c r="O34" s="91"/>
      <c r="P34" s="91"/>
      <c r="Q34" s="91"/>
    </row>
    <row r="35" spans="1:17" x14ac:dyDescent="0.25">
      <c r="A35" s="92">
        <f>M27</f>
        <v>0</v>
      </c>
      <c r="B35" s="92"/>
      <c r="C35" s="92"/>
      <c r="D35" s="93">
        <f>'[1]Свод плана закупа 2019 год'!D116:Q116</f>
        <v>0</v>
      </c>
      <c r="E35" s="93"/>
      <c r="F35" s="93"/>
      <c r="G35" s="93"/>
      <c r="H35" s="93"/>
      <c r="I35" s="93"/>
      <c r="J35" s="93"/>
      <c r="K35" s="93"/>
      <c r="L35" s="93"/>
      <c r="M35" s="93"/>
      <c r="N35" s="93"/>
      <c r="O35" s="93"/>
      <c r="P35" s="93"/>
      <c r="Q35" s="93"/>
    </row>
    <row r="36" spans="1:17" x14ac:dyDescent="0.25">
      <c r="A36" s="91" t="s">
        <v>192</v>
      </c>
      <c r="B36" s="91"/>
      <c r="C36" s="91"/>
      <c r="D36" s="91"/>
      <c r="E36" s="91"/>
      <c r="F36" s="91"/>
      <c r="G36" s="91"/>
      <c r="H36" s="91"/>
      <c r="I36" s="91"/>
      <c r="J36" s="91"/>
      <c r="K36" s="91"/>
      <c r="L36" s="91"/>
      <c r="M36" s="91"/>
      <c r="N36" s="91"/>
      <c r="O36" s="91"/>
      <c r="P36" s="91"/>
      <c r="Q36" s="91"/>
    </row>
    <row r="37" spans="1:17" x14ac:dyDescent="0.25">
      <c r="A37" s="92">
        <f>L27</f>
        <v>0</v>
      </c>
      <c r="B37" s="92"/>
      <c r="C37" s="92"/>
      <c r="D37" s="93">
        <f>'[1]Свод плана закупа 2019 год'!D118:Q118</f>
        <v>0</v>
      </c>
      <c r="E37" s="93"/>
      <c r="F37" s="93"/>
      <c r="G37" s="93"/>
      <c r="H37" s="93"/>
      <c r="I37" s="93"/>
      <c r="J37" s="93"/>
      <c r="K37" s="93"/>
      <c r="L37" s="93"/>
      <c r="M37" s="93"/>
      <c r="N37" s="93"/>
      <c r="O37" s="93"/>
      <c r="P37" s="93"/>
      <c r="Q37" s="93"/>
    </row>
    <row r="38" spans="1:17" x14ac:dyDescent="0.25">
      <c r="A38" s="16"/>
      <c r="B38" s="35"/>
      <c r="C38" s="35"/>
      <c r="D38" s="40"/>
      <c r="E38" s="41"/>
      <c r="F38" s="42"/>
      <c r="G38" s="42"/>
      <c r="H38" s="42"/>
      <c r="I38" s="42"/>
      <c r="J38" s="42"/>
      <c r="K38" s="51"/>
      <c r="L38" s="52"/>
      <c r="M38" s="52"/>
      <c r="N38" s="42"/>
      <c r="O38" s="41"/>
      <c r="P38" s="42"/>
      <c r="Q38" s="42"/>
    </row>
    <row r="39" spans="1:17" x14ac:dyDescent="0.25">
      <c r="A39" s="1"/>
      <c r="B39" s="14"/>
      <c r="C39" s="14"/>
      <c r="D39" s="15"/>
      <c r="E39" s="8"/>
      <c r="F39" s="7"/>
      <c r="G39" s="7"/>
      <c r="H39" s="7"/>
      <c r="I39" s="7"/>
      <c r="J39" s="7"/>
      <c r="K39" s="48"/>
      <c r="L39" s="48"/>
      <c r="M39" s="48"/>
      <c r="N39" s="8"/>
      <c r="O39" s="8"/>
      <c r="P39" s="8"/>
      <c r="Q39" s="7"/>
    </row>
    <row r="40" spans="1:17" x14ac:dyDescent="0.25">
      <c r="A40" s="1"/>
      <c r="B40" s="14"/>
      <c r="C40" s="14"/>
      <c r="D40" s="15"/>
      <c r="E40" s="8" t="s">
        <v>193</v>
      </c>
      <c r="F40" s="7"/>
      <c r="G40" s="7"/>
      <c r="H40" s="7"/>
      <c r="I40" s="7"/>
      <c r="J40" s="7" t="s">
        <v>194</v>
      </c>
      <c r="K40" s="48"/>
      <c r="L40" s="48"/>
      <c r="M40" s="48"/>
      <c r="N40" s="8"/>
      <c r="O40" s="7"/>
      <c r="P40" s="8"/>
      <c r="Q40" s="7"/>
    </row>
    <row r="41" spans="1:17" x14ac:dyDescent="0.25">
      <c r="A41" s="1"/>
      <c r="B41" s="14"/>
      <c r="C41" s="14"/>
      <c r="D41" s="15"/>
      <c r="E41" s="8"/>
      <c r="F41" s="7"/>
      <c r="G41" s="7"/>
      <c r="H41" s="7"/>
      <c r="I41" s="7"/>
      <c r="J41" s="1"/>
      <c r="K41" s="48"/>
      <c r="L41" s="53"/>
      <c r="M41" s="53"/>
      <c r="N41" s="7"/>
      <c r="O41" s="7"/>
      <c r="P41" s="7"/>
      <c r="Q41" s="7"/>
    </row>
    <row r="42" spans="1:17" x14ac:dyDescent="0.25">
      <c r="A42" s="1" t="s">
        <v>196</v>
      </c>
      <c r="B42" s="14"/>
      <c r="C42" s="14"/>
      <c r="D42" s="15"/>
      <c r="E42" s="8"/>
      <c r="F42" s="7"/>
      <c r="G42" s="7"/>
      <c r="H42" s="7"/>
      <c r="I42" s="7"/>
      <c r="J42" s="1"/>
      <c r="K42" s="48"/>
      <c r="L42" s="53"/>
      <c r="M42" s="53"/>
      <c r="N42" s="7"/>
      <c r="O42" s="7"/>
      <c r="P42" s="7"/>
      <c r="Q42" s="7"/>
    </row>
    <row r="43" spans="1:17" x14ac:dyDescent="0.25">
      <c r="A43" s="1" t="s">
        <v>195</v>
      </c>
      <c r="B43" s="14"/>
      <c r="C43" s="14"/>
      <c r="D43" s="15"/>
      <c r="E43" s="8"/>
      <c r="F43" s="7"/>
      <c r="G43" s="7"/>
      <c r="H43" s="7"/>
      <c r="I43" s="7"/>
      <c r="J43" s="1"/>
      <c r="K43" s="48"/>
      <c r="L43" s="48"/>
      <c r="M43" s="48"/>
      <c r="N43" s="8"/>
      <c r="O43" s="7"/>
      <c r="P43" s="8"/>
      <c r="Q43" s="7"/>
    </row>
    <row r="44" spans="1:17" x14ac:dyDescent="0.25">
      <c r="A44" s="13"/>
    </row>
    <row r="46" spans="1:17" x14ac:dyDescent="0.25">
      <c r="D46" s="43"/>
    </row>
    <row r="47" spans="1:17" x14ac:dyDescent="0.25">
      <c r="I47" s="50"/>
    </row>
    <row r="48" spans="1:17" x14ac:dyDescent="0.25">
      <c r="I48" s="50"/>
    </row>
  </sheetData>
  <autoFilter ref="A22:R27"/>
  <mergeCells count="26">
    <mergeCell ref="P20:P21"/>
    <mergeCell ref="A8:Q8"/>
    <mergeCell ref="A19:A21"/>
    <mergeCell ref="B19:B21"/>
    <mergeCell ref="C19:C21"/>
    <mergeCell ref="D19:P19"/>
    <mergeCell ref="Q19:Q20"/>
    <mergeCell ref="D20:D21"/>
    <mergeCell ref="E20:E21"/>
    <mergeCell ref="F20:G20"/>
    <mergeCell ref="H20:H21"/>
    <mergeCell ref="I20:J20"/>
    <mergeCell ref="K20:K21"/>
    <mergeCell ref="L20:L21"/>
    <mergeCell ref="M20:M21"/>
    <mergeCell ref="N20:O20"/>
    <mergeCell ref="A36:Q36"/>
    <mergeCell ref="A37:C37"/>
    <mergeCell ref="D37:Q37"/>
    <mergeCell ref="A27:J27"/>
    <mergeCell ref="A32:Q32"/>
    <mergeCell ref="A33:C33"/>
    <mergeCell ref="D33:Q33"/>
    <mergeCell ref="A34:Q34"/>
    <mergeCell ref="A35:C35"/>
    <mergeCell ref="D35:Q35"/>
  </mergeCells>
  <pageMargins left="0.11811023622047245" right="0.11811023622047245" top="0.35433070866141736" bottom="0.15748031496062992" header="0.31496062992125984" footer="0.31496062992125984"/>
  <pageSetup paperSize="9" scale="45" orientation="landscape" verticalDpi="0" r:id="rId1"/>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46"/>
  <sheetViews>
    <sheetView view="pageBreakPreview" topLeftCell="A19" zoomScale="77" zoomScaleNormal="100" zoomScaleSheetLayoutView="77" workbookViewId="0">
      <selection activeCell="D35" sqref="D35:Q35"/>
    </sheetView>
  </sheetViews>
  <sheetFormatPr defaultRowHeight="15" x14ac:dyDescent="0.25"/>
  <cols>
    <col min="1" max="1" width="11.42578125" customWidth="1"/>
    <col min="2" max="2" width="11" customWidth="1"/>
    <col min="3" max="3" width="12.7109375" customWidth="1"/>
    <col min="4" max="4" width="34.85546875" customWidth="1"/>
    <col min="5" max="5" width="50.5703125" customWidth="1"/>
    <col min="7" max="7" width="12.85546875" style="36" customWidth="1"/>
    <col min="8" max="8" width="12.7109375" customWidth="1"/>
    <col min="9" max="9" width="13.28515625" customWidth="1"/>
    <col min="10" max="10" width="27" customWidth="1"/>
    <col min="11" max="11" width="15.5703125" style="50" customWidth="1"/>
    <col min="12" max="12" width="20.42578125" style="50" hidden="1" customWidth="1"/>
    <col min="13" max="13" width="20.7109375" style="50" hidden="1" customWidth="1"/>
    <col min="14" max="14" width="16.5703125" style="47" customWidth="1"/>
    <col min="15" max="15" width="15.7109375" style="47" customWidth="1"/>
    <col min="16" max="16" width="18.28515625" customWidth="1"/>
    <col min="17" max="17" width="15.140625" style="47" customWidth="1"/>
  </cols>
  <sheetData>
    <row r="3" spans="1:18" x14ac:dyDescent="0.25">
      <c r="A3" s="2"/>
      <c r="B3" s="3"/>
      <c r="C3" s="4"/>
      <c r="D3" s="5"/>
      <c r="E3" s="6"/>
      <c r="F3" s="2"/>
      <c r="G3" s="3"/>
      <c r="H3" s="7"/>
      <c r="I3" s="7"/>
      <c r="J3" s="1"/>
      <c r="K3" s="48"/>
      <c r="L3" s="48"/>
      <c r="M3" s="48"/>
      <c r="N3" s="46" t="s">
        <v>0</v>
      </c>
      <c r="O3" s="7"/>
      <c r="P3" s="8"/>
      <c r="Q3" s="7"/>
    </row>
    <row r="4" spans="1:18" x14ac:dyDescent="0.25">
      <c r="A4" s="9"/>
      <c r="B4" s="9"/>
      <c r="C4" s="9"/>
      <c r="D4" s="10"/>
      <c r="E4" s="11"/>
      <c r="F4" s="9"/>
      <c r="G4" s="3"/>
      <c r="H4" s="7"/>
      <c r="I4" s="7"/>
      <c r="J4" s="1"/>
      <c r="K4" s="48"/>
      <c r="L4" s="48"/>
      <c r="M4" s="48"/>
      <c r="N4" s="7" t="s">
        <v>218</v>
      </c>
      <c r="O4" s="7"/>
      <c r="P4" s="1"/>
      <c r="Q4" s="7"/>
    </row>
    <row r="5" spans="1:18" x14ac:dyDescent="0.25">
      <c r="A5" s="9"/>
      <c r="B5" s="3"/>
      <c r="C5" s="9"/>
      <c r="D5" s="10"/>
      <c r="E5" s="11"/>
      <c r="F5" s="9"/>
      <c r="G5" s="3"/>
      <c r="H5" s="7"/>
      <c r="I5" s="7"/>
      <c r="J5" s="1"/>
      <c r="K5" s="48"/>
      <c r="L5" s="48"/>
      <c r="M5" s="48"/>
      <c r="N5" s="7" t="s">
        <v>197</v>
      </c>
      <c r="O5" s="7"/>
      <c r="P5" s="8"/>
      <c r="Q5" s="7"/>
    </row>
    <row r="6" spans="1:18" x14ac:dyDescent="0.25">
      <c r="A6" s="9"/>
      <c r="B6" s="3"/>
      <c r="C6" s="9"/>
      <c r="D6" s="10"/>
      <c r="E6" s="11"/>
      <c r="F6" s="9"/>
      <c r="G6" s="3"/>
      <c r="H6" s="7"/>
      <c r="I6" s="7"/>
      <c r="J6" s="1"/>
      <c r="K6" s="48"/>
      <c r="L6" s="48"/>
      <c r="M6" s="48"/>
      <c r="N6" s="7" t="s">
        <v>1</v>
      </c>
      <c r="O6" s="7"/>
      <c r="P6" s="8"/>
      <c r="Q6" s="7"/>
    </row>
    <row r="7" spans="1:18" x14ac:dyDescent="0.25">
      <c r="A7" s="9"/>
      <c r="B7" s="12"/>
      <c r="C7" s="9"/>
      <c r="D7" s="10"/>
      <c r="E7" s="11"/>
      <c r="F7" s="9"/>
      <c r="G7" s="3"/>
      <c r="H7" s="7"/>
      <c r="I7" s="7"/>
      <c r="J7" s="1"/>
      <c r="K7" s="48"/>
      <c r="L7" s="48"/>
      <c r="M7" s="48"/>
      <c r="N7" s="7"/>
      <c r="O7" s="7"/>
      <c r="P7" s="8"/>
      <c r="Q7" s="7"/>
    </row>
    <row r="8" spans="1:18" ht="16.5" customHeight="1" x14ac:dyDescent="0.25">
      <c r="A8" s="99" t="s">
        <v>217</v>
      </c>
      <c r="B8" s="99"/>
      <c r="C8" s="99"/>
      <c r="D8" s="99"/>
      <c r="E8" s="99"/>
      <c r="F8" s="99"/>
      <c r="G8" s="99"/>
      <c r="H8" s="99"/>
      <c r="I8" s="99"/>
      <c r="J8" s="99"/>
      <c r="K8" s="99"/>
      <c r="L8" s="99"/>
      <c r="M8" s="99"/>
      <c r="N8" s="99"/>
      <c r="O8" s="99"/>
      <c r="P8" s="99"/>
      <c r="Q8" s="99"/>
      <c r="R8" s="56"/>
    </row>
    <row r="9" spans="1:18" x14ac:dyDescent="0.25">
      <c r="A9" s="13"/>
      <c r="B9" s="14"/>
      <c r="C9" s="14"/>
      <c r="D9" s="15"/>
      <c r="E9" s="8"/>
      <c r="F9" s="7"/>
      <c r="G9" s="8"/>
      <c r="H9" s="7"/>
      <c r="I9" s="7"/>
      <c r="J9" s="1"/>
      <c r="K9" s="48"/>
      <c r="L9" s="48"/>
      <c r="M9" s="48"/>
      <c r="N9" s="8"/>
      <c r="O9" s="7"/>
      <c r="P9" s="8"/>
      <c r="Q9" s="7"/>
    </row>
    <row r="10" spans="1:18" x14ac:dyDescent="0.25">
      <c r="A10" s="16" t="s">
        <v>2</v>
      </c>
      <c r="B10" s="14"/>
      <c r="C10" s="14"/>
      <c r="D10" s="15"/>
      <c r="E10" s="8"/>
      <c r="F10" s="7"/>
      <c r="G10" s="8"/>
      <c r="H10" s="7"/>
      <c r="I10" s="7"/>
      <c r="J10" s="1"/>
      <c r="K10" s="48"/>
      <c r="L10" s="48"/>
      <c r="M10" s="48"/>
      <c r="N10" s="8"/>
      <c r="O10" s="7"/>
      <c r="P10" s="8"/>
      <c r="Q10" s="7"/>
    </row>
    <row r="11" spans="1:18" x14ac:dyDescent="0.25">
      <c r="A11" s="16" t="s">
        <v>3</v>
      </c>
      <c r="B11" s="14"/>
      <c r="C11" s="14"/>
      <c r="D11" s="15"/>
      <c r="E11" s="8"/>
      <c r="F11" s="7"/>
      <c r="G11" s="8"/>
      <c r="H11" s="7"/>
      <c r="I11" s="7"/>
      <c r="J11" s="1"/>
      <c r="K11" s="48"/>
      <c r="L11" s="48"/>
      <c r="M11" s="48"/>
      <c r="N11" s="8"/>
      <c r="O11" s="7"/>
      <c r="P11" s="8"/>
      <c r="Q11" s="7"/>
    </row>
    <row r="12" spans="1:18" x14ac:dyDescent="0.25">
      <c r="A12" s="16" t="s">
        <v>4</v>
      </c>
      <c r="B12" s="14"/>
      <c r="C12" s="14"/>
      <c r="D12" s="15"/>
      <c r="E12" s="8"/>
      <c r="F12" s="7"/>
      <c r="G12" s="8"/>
      <c r="H12" s="7"/>
      <c r="I12" s="7"/>
      <c r="J12" s="1"/>
      <c r="K12" s="48"/>
      <c r="L12" s="48"/>
      <c r="M12" s="48"/>
      <c r="N12" s="8"/>
      <c r="O12" s="7"/>
      <c r="P12" s="8"/>
      <c r="Q12" s="7"/>
    </row>
    <row r="13" spans="1:18" x14ac:dyDescent="0.25">
      <c r="A13" s="16" t="s">
        <v>5</v>
      </c>
      <c r="B13" s="14"/>
      <c r="C13" s="14"/>
      <c r="D13" s="15"/>
      <c r="E13" s="8"/>
      <c r="F13" s="7"/>
      <c r="G13" s="8"/>
      <c r="H13" s="7"/>
      <c r="I13" s="7"/>
      <c r="J13" s="1"/>
      <c r="K13" s="48"/>
      <c r="L13" s="48"/>
      <c r="M13" s="48"/>
      <c r="N13" s="8"/>
      <c r="O13" s="7"/>
      <c r="P13" s="8"/>
      <c r="Q13" s="7"/>
    </row>
    <row r="14" spans="1:18" x14ac:dyDescent="0.25">
      <c r="A14" s="16" t="s">
        <v>6</v>
      </c>
      <c r="B14" s="14"/>
      <c r="C14" s="14"/>
      <c r="D14" s="15"/>
      <c r="E14" s="8"/>
      <c r="F14" s="7"/>
      <c r="G14" s="8"/>
      <c r="H14" s="7"/>
      <c r="I14" s="7"/>
      <c r="J14" s="1"/>
      <c r="K14" s="48"/>
      <c r="L14" s="48"/>
      <c r="M14" s="48"/>
      <c r="N14" s="8"/>
      <c r="O14" s="7"/>
      <c r="P14" s="8"/>
      <c r="Q14" s="7"/>
    </row>
    <row r="15" spans="1:18" x14ac:dyDescent="0.25">
      <c r="A15" s="16" t="s">
        <v>7</v>
      </c>
      <c r="B15" s="14"/>
      <c r="C15" s="14"/>
      <c r="D15" s="15"/>
      <c r="E15" s="8"/>
      <c r="F15" s="7"/>
      <c r="G15" s="8"/>
      <c r="H15" s="7"/>
      <c r="I15" s="7"/>
      <c r="J15" s="1"/>
      <c r="K15" s="48"/>
      <c r="L15" s="48"/>
      <c r="M15" s="48"/>
      <c r="N15" s="8"/>
      <c r="O15" s="7"/>
      <c r="P15" s="8"/>
      <c r="Q15" s="7"/>
    </row>
    <row r="16" spans="1:18" x14ac:dyDescent="0.25">
      <c r="A16" s="16" t="s">
        <v>8</v>
      </c>
      <c r="B16" s="14"/>
      <c r="C16" s="14"/>
      <c r="D16" s="15"/>
      <c r="E16" s="8"/>
      <c r="F16" s="7"/>
      <c r="G16" s="8"/>
      <c r="H16" s="7"/>
      <c r="I16" s="7"/>
      <c r="J16" s="1"/>
      <c r="K16" s="48"/>
      <c r="L16" s="48"/>
      <c r="M16" s="48"/>
      <c r="N16" s="8"/>
      <c r="O16" s="7"/>
      <c r="P16" s="8"/>
      <c r="Q16" s="7"/>
    </row>
    <row r="17" spans="1:18" x14ac:dyDescent="0.25">
      <c r="A17" s="16"/>
      <c r="B17" s="14"/>
      <c r="C17" s="14"/>
      <c r="D17" s="15"/>
      <c r="E17" s="8"/>
      <c r="F17" s="7"/>
      <c r="G17" s="8"/>
      <c r="H17" s="7"/>
      <c r="I17" s="7"/>
      <c r="J17" s="1"/>
      <c r="K17" s="48"/>
      <c r="L17" s="48"/>
      <c r="M17" s="48"/>
      <c r="N17" s="8"/>
      <c r="O17" s="7"/>
      <c r="P17" s="8"/>
      <c r="Q17" s="7"/>
    </row>
    <row r="18" spans="1:18" x14ac:dyDescent="0.25">
      <c r="A18" s="13"/>
      <c r="B18" s="14"/>
      <c r="C18" s="14"/>
      <c r="D18" s="15"/>
      <c r="E18" s="8"/>
      <c r="F18" s="7"/>
      <c r="G18" s="8"/>
      <c r="H18" s="7"/>
      <c r="I18" s="7"/>
      <c r="J18" s="1"/>
      <c r="K18" s="48"/>
      <c r="L18" s="48"/>
      <c r="M18" s="48"/>
      <c r="N18" s="8"/>
      <c r="O18" s="7"/>
      <c r="P18" s="8"/>
      <c r="Q18" s="7"/>
    </row>
    <row r="19" spans="1:18" ht="33.75" customHeight="1" x14ac:dyDescent="0.25">
      <c r="A19" s="100" t="s">
        <v>9</v>
      </c>
      <c r="B19" s="101" t="s">
        <v>10</v>
      </c>
      <c r="C19" s="101" t="s">
        <v>11</v>
      </c>
      <c r="D19" s="102" t="s">
        <v>12</v>
      </c>
      <c r="E19" s="102"/>
      <c r="F19" s="102"/>
      <c r="G19" s="102"/>
      <c r="H19" s="102"/>
      <c r="I19" s="102"/>
      <c r="J19" s="102"/>
      <c r="K19" s="102"/>
      <c r="L19" s="102"/>
      <c r="M19" s="102"/>
      <c r="N19" s="102"/>
      <c r="O19" s="102"/>
      <c r="P19" s="102"/>
      <c r="Q19" s="103" t="s">
        <v>13</v>
      </c>
    </row>
    <row r="20" spans="1:18" ht="57.75" customHeight="1" x14ac:dyDescent="0.25">
      <c r="A20" s="100"/>
      <c r="B20" s="101"/>
      <c r="C20" s="101"/>
      <c r="D20" s="100" t="s">
        <v>14</v>
      </c>
      <c r="E20" s="98" t="s">
        <v>15</v>
      </c>
      <c r="F20" s="98" t="s">
        <v>16</v>
      </c>
      <c r="G20" s="98"/>
      <c r="H20" s="98" t="s">
        <v>17</v>
      </c>
      <c r="I20" s="98" t="s">
        <v>18</v>
      </c>
      <c r="J20" s="98"/>
      <c r="K20" s="104" t="s">
        <v>19</v>
      </c>
      <c r="L20" s="104" t="s">
        <v>20</v>
      </c>
      <c r="M20" s="104" t="s">
        <v>21</v>
      </c>
      <c r="N20" s="98" t="s">
        <v>22</v>
      </c>
      <c r="O20" s="98"/>
      <c r="P20" s="98" t="s">
        <v>23</v>
      </c>
      <c r="Q20" s="103"/>
    </row>
    <row r="21" spans="1:18" ht="76.5" x14ac:dyDescent="0.25">
      <c r="A21" s="100"/>
      <c r="B21" s="101"/>
      <c r="C21" s="101"/>
      <c r="D21" s="100"/>
      <c r="E21" s="98"/>
      <c r="F21" s="17" t="s">
        <v>24</v>
      </c>
      <c r="G21" s="17" t="s">
        <v>25</v>
      </c>
      <c r="H21" s="98"/>
      <c r="I21" s="17" t="s">
        <v>26</v>
      </c>
      <c r="J21" s="17" t="s">
        <v>27</v>
      </c>
      <c r="K21" s="104"/>
      <c r="L21" s="104"/>
      <c r="M21" s="104"/>
      <c r="N21" s="17" t="s">
        <v>28</v>
      </c>
      <c r="O21" s="17" t="s">
        <v>29</v>
      </c>
      <c r="P21" s="98"/>
      <c r="Q21" s="37" t="s">
        <v>30</v>
      </c>
    </row>
    <row r="22" spans="1:18" x14ac:dyDescent="0.25">
      <c r="A22" s="22"/>
      <c r="B22" s="18"/>
      <c r="C22" s="18"/>
      <c r="D22" s="22"/>
      <c r="E22" s="17"/>
      <c r="F22" s="17"/>
      <c r="G22" s="17"/>
      <c r="H22" s="17"/>
      <c r="I22" s="17"/>
      <c r="J22" s="17"/>
      <c r="K22" s="54"/>
      <c r="L22" s="54"/>
      <c r="M22" s="54"/>
      <c r="N22" s="17"/>
      <c r="O22" s="17"/>
      <c r="P22" s="17"/>
      <c r="Q22" s="37"/>
    </row>
    <row r="23" spans="1:18" x14ac:dyDescent="0.25">
      <c r="A23" s="21"/>
      <c r="B23" s="24"/>
      <c r="C23" s="24"/>
      <c r="D23" s="19"/>
      <c r="E23" s="22"/>
      <c r="F23" s="21"/>
      <c r="G23" s="22"/>
      <c r="H23" s="21"/>
      <c r="I23" s="21"/>
      <c r="J23" s="22"/>
      <c r="K23" s="23"/>
      <c r="L23" s="30"/>
      <c r="M23" s="30"/>
      <c r="N23" s="21"/>
      <c r="O23" s="22"/>
      <c r="P23" s="25"/>
      <c r="Q23" s="38"/>
    </row>
    <row r="24" spans="1:18" ht="49.5" customHeight="1" x14ac:dyDescent="0.25">
      <c r="A24" s="21">
        <v>1</v>
      </c>
      <c r="B24" s="24" t="s">
        <v>179</v>
      </c>
      <c r="C24" s="24" t="s">
        <v>184</v>
      </c>
      <c r="D24" s="19" t="s">
        <v>200</v>
      </c>
      <c r="E24" s="34" t="s">
        <v>84</v>
      </c>
      <c r="F24" s="21">
        <v>796</v>
      </c>
      <c r="G24" s="70" t="s">
        <v>135</v>
      </c>
      <c r="H24" s="21">
        <v>1</v>
      </c>
      <c r="I24" s="21">
        <v>71135000000</v>
      </c>
      <c r="J24" s="70" t="s">
        <v>42</v>
      </c>
      <c r="K24" s="23">
        <v>7964528</v>
      </c>
      <c r="L24" s="30"/>
      <c r="M24" s="30"/>
      <c r="N24" s="24" t="s">
        <v>103</v>
      </c>
      <c r="O24" s="70" t="s">
        <v>56</v>
      </c>
      <c r="P24" s="25" t="s">
        <v>50</v>
      </c>
      <c r="Q24" s="38" t="s">
        <v>51</v>
      </c>
      <c r="R24" s="71"/>
    </row>
    <row r="25" spans="1:18" ht="27.75" customHeight="1" x14ac:dyDescent="0.25">
      <c r="A25" s="94" t="s">
        <v>187</v>
      </c>
      <c r="B25" s="95"/>
      <c r="C25" s="95"/>
      <c r="D25" s="95"/>
      <c r="E25" s="95"/>
      <c r="F25" s="95"/>
      <c r="G25" s="95"/>
      <c r="H25" s="95"/>
      <c r="I25" s="95"/>
      <c r="J25" s="96"/>
      <c r="K25" s="23">
        <f>SUM(K23:K24)</f>
        <v>7964528</v>
      </c>
      <c r="L25" s="30">
        <f>SUM(L23:L24)</f>
        <v>0</v>
      </c>
      <c r="M25" s="23">
        <f>SUM(M23:M24)</f>
        <v>0</v>
      </c>
      <c r="N25" s="72"/>
      <c r="O25" s="72"/>
      <c r="P25" s="73"/>
      <c r="Q25" s="72"/>
      <c r="R25" s="71"/>
    </row>
    <row r="26" spans="1:18" x14ac:dyDescent="0.25">
      <c r="A26" s="13"/>
    </row>
    <row r="27" spans="1:18" x14ac:dyDescent="0.25">
      <c r="A27" s="13"/>
    </row>
    <row r="28" spans="1:18" x14ac:dyDescent="0.25">
      <c r="A28" s="13"/>
    </row>
    <row r="29" spans="1:18" x14ac:dyDescent="0.25">
      <c r="A29" s="13"/>
    </row>
    <row r="30" spans="1:18" x14ac:dyDescent="0.25">
      <c r="A30" s="91" t="s">
        <v>190</v>
      </c>
      <c r="B30" s="91"/>
      <c r="C30" s="91"/>
      <c r="D30" s="91"/>
      <c r="E30" s="91"/>
      <c r="F30" s="91"/>
      <c r="G30" s="91"/>
      <c r="H30" s="91"/>
      <c r="I30" s="91"/>
      <c r="J30" s="91"/>
      <c r="K30" s="91"/>
      <c r="L30" s="91"/>
      <c r="M30" s="91"/>
      <c r="N30" s="91"/>
      <c r="O30" s="91"/>
      <c r="P30" s="91"/>
      <c r="Q30" s="91"/>
    </row>
    <row r="31" spans="1:18" x14ac:dyDescent="0.25">
      <c r="A31" s="97">
        <f>K25</f>
        <v>7964528</v>
      </c>
      <c r="B31" s="97"/>
      <c r="C31" s="97"/>
      <c r="D31" s="93" t="s">
        <v>242</v>
      </c>
      <c r="E31" s="93"/>
      <c r="F31" s="93"/>
      <c r="G31" s="93"/>
      <c r="H31" s="93"/>
      <c r="I31" s="93"/>
      <c r="J31" s="93"/>
      <c r="K31" s="93"/>
      <c r="L31" s="93"/>
      <c r="M31" s="93"/>
      <c r="N31" s="93"/>
      <c r="O31" s="93"/>
      <c r="P31" s="93"/>
      <c r="Q31" s="93"/>
    </row>
    <row r="32" spans="1:18" x14ac:dyDescent="0.25">
      <c r="A32" s="91" t="s">
        <v>191</v>
      </c>
      <c r="B32" s="91"/>
      <c r="C32" s="91"/>
      <c r="D32" s="91"/>
      <c r="E32" s="91"/>
      <c r="F32" s="91"/>
      <c r="G32" s="91"/>
      <c r="H32" s="91"/>
      <c r="I32" s="91"/>
      <c r="J32" s="91"/>
      <c r="K32" s="91"/>
      <c r="L32" s="91"/>
      <c r="M32" s="91"/>
      <c r="N32" s="91"/>
      <c r="O32" s="91"/>
      <c r="P32" s="91"/>
      <c r="Q32" s="91"/>
    </row>
    <row r="33" spans="1:17" x14ac:dyDescent="0.25">
      <c r="A33" s="92">
        <f>M25</f>
        <v>0</v>
      </c>
      <c r="B33" s="92"/>
      <c r="C33" s="92"/>
      <c r="D33" s="93">
        <f>'[1]Свод плана закупа 2019 год'!D116:Q116</f>
        <v>0</v>
      </c>
      <c r="E33" s="93"/>
      <c r="F33" s="93"/>
      <c r="G33" s="93"/>
      <c r="H33" s="93"/>
      <c r="I33" s="93"/>
      <c r="J33" s="93"/>
      <c r="K33" s="93"/>
      <c r="L33" s="93"/>
      <c r="M33" s="93"/>
      <c r="N33" s="93"/>
      <c r="O33" s="93"/>
      <c r="P33" s="93"/>
      <c r="Q33" s="93"/>
    </row>
    <row r="34" spans="1:17" x14ac:dyDescent="0.25">
      <c r="A34" s="91" t="s">
        <v>192</v>
      </c>
      <c r="B34" s="91"/>
      <c r="C34" s="91"/>
      <c r="D34" s="91"/>
      <c r="E34" s="91"/>
      <c r="F34" s="91"/>
      <c r="G34" s="91"/>
      <c r="H34" s="91"/>
      <c r="I34" s="91"/>
      <c r="J34" s="91"/>
      <c r="K34" s="91"/>
      <c r="L34" s="91"/>
      <c r="M34" s="91"/>
      <c r="N34" s="91"/>
      <c r="O34" s="91"/>
      <c r="P34" s="91"/>
      <c r="Q34" s="91"/>
    </row>
    <row r="35" spans="1:17" x14ac:dyDescent="0.25">
      <c r="A35" s="92">
        <f>L25</f>
        <v>0</v>
      </c>
      <c r="B35" s="92"/>
      <c r="C35" s="92"/>
      <c r="D35" s="93">
        <f>'[1]Свод плана закупа 2019 год'!D118:Q118</f>
        <v>0</v>
      </c>
      <c r="E35" s="93"/>
      <c r="F35" s="93"/>
      <c r="G35" s="93"/>
      <c r="H35" s="93"/>
      <c r="I35" s="93"/>
      <c r="J35" s="93"/>
      <c r="K35" s="93"/>
      <c r="L35" s="93"/>
      <c r="M35" s="93"/>
      <c r="N35" s="93"/>
      <c r="O35" s="93"/>
      <c r="P35" s="93"/>
      <c r="Q35" s="93"/>
    </row>
    <row r="36" spans="1:17" x14ac:dyDescent="0.25">
      <c r="A36" s="16"/>
      <c r="B36" s="35"/>
      <c r="C36" s="35"/>
      <c r="D36" s="40"/>
      <c r="E36" s="41"/>
      <c r="F36" s="42"/>
      <c r="G36" s="42"/>
      <c r="H36" s="42"/>
      <c r="I36" s="42"/>
      <c r="J36" s="42"/>
      <c r="K36" s="51"/>
      <c r="L36" s="52"/>
      <c r="M36" s="52"/>
      <c r="N36" s="42"/>
      <c r="O36" s="41"/>
      <c r="P36" s="42"/>
      <c r="Q36" s="42"/>
    </row>
    <row r="37" spans="1:17" x14ac:dyDescent="0.25">
      <c r="A37" s="1"/>
      <c r="B37" s="14"/>
      <c r="C37" s="14"/>
      <c r="D37" s="15"/>
      <c r="E37" s="8"/>
      <c r="F37" s="7"/>
      <c r="G37" s="7"/>
      <c r="H37" s="7"/>
      <c r="I37" s="7"/>
      <c r="J37" s="7"/>
      <c r="K37" s="48"/>
      <c r="L37" s="48"/>
      <c r="M37" s="48"/>
      <c r="N37" s="8"/>
      <c r="O37" s="8"/>
      <c r="P37" s="8"/>
      <c r="Q37" s="7"/>
    </row>
    <row r="38" spans="1:17" x14ac:dyDescent="0.25">
      <c r="A38" s="1"/>
      <c r="B38" s="14"/>
      <c r="C38" s="14"/>
      <c r="D38" s="15"/>
      <c r="E38" s="8" t="s">
        <v>193</v>
      </c>
      <c r="F38" s="7"/>
      <c r="G38" s="7"/>
      <c r="H38" s="7"/>
      <c r="I38" s="7"/>
      <c r="J38" s="7" t="s">
        <v>194</v>
      </c>
      <c r="K38" s="48"/>
      <c r="L38" s="48"/>
      <c r="M38" s="48"/>
      <c r="N38" s="8"/>
      <c r="O38" s="7"/>
      <c r="P38" s="8"/>
      <c r="Q38" s="7"/>
    </row>
    <row r="39" spans="1:17" x14ac:dyDescent="0.25">
      <c r="A39" s="1"/>
      <c r="B39" s="14"/>
      <c r="C39" s="14"/>
      <c r="D39" s="15"/>
      <c r="E39" s="8"/>
      <c r="F39" s="7"/>
      <c r="G39" s="7"/>
      <c r="H39" s="7"/>
      <c r="I39" s="7"/>
      <c r="J39" s="1"/>
      <c r="K39" s="48"/>
      <c r="L39" s="53"/>
      <c r="M39" s="53"/>
      <c r="N39" s="7"/>
      <c r="O39" s="7"/>
      <c r="P39" s="7"/>
      <c r="Q39" s="7"/>
    </row>
    <row r="40" spans="1:17" x14ac:dyDescent="0.25">
      <c r="A40" s="1" t="s">
        <v>196</v>
      </c>
      <c r="B40" s="14"/>
      <c r="C40" s="14"/>
      <c r="D40" s="15"/>
      <c r="E40" s="8"/>
      <c r="F40" s="7"/>
      <c r="G40" s="7"/>
      <c r="H40" s="7"/>
      <c r="I40" s="7"/>
      <c r="J40" s="1"/>
      <c r="K40" s="48"/>
      <c r="L40" s="53"/>
      <c r="M40" s="53"/>
      <c r="N40" s="7"/>
      <c r="O40" s="7"/>
      <c r="P40" s="7"/>
      <c r="Q40" s="7"/>
    </row>
    <row r="41" spans="1:17" x14ac:dyDescent="0.25">
      <c r="A41" s="1" t="s">
        <v>195</v>
      </c>
      <c r="B41" s="14"/>
      <c r="C41" s="14"/>
      <c r="D41" s="15"/>
      <c r="E41" s="8"/>
      <c r="F41" s="7"/>
      <c r="G41" s="7"/>
      <c r="H41" s="7"/>
      <c r="I41" s="7"/>
      <c r="J41" s="1"/>
      <c r="K41" s="48"/>
      <c r="L41" s="48"/>
      <c r="M41" s="48"/>
      <c r="N41" s="8"/>
      <c r="O41" s="7"/>
      <c r="P41" s="8"/>
      <c r="Q41" s="7"/>
    </row>
    <row r="42" spans="1:17" x14ac:dyDescent="0.25">
      <c r="A42" s="13"/>
    </row>
    <row r="44" spans="1:17" x14ac:dyDescent="0.25">
      <c r="D44" s="43"/>
    </row>
    <row r="45" spans="1:17" x14ac:dyDescent="0.25">
      <c r="I45" s="50"/>
    </row>
    <row r="46" spans="1:17" x14ac:dyDescent="0.25">
      <c r="I46" s="50"/>
    </row>
  </sheetData>
  <autoFilter ref="A22:R25"/>
  <mergeCells count="26">
    <mergeCell ref="P20:P21"/>
    <mergeCell ref="A8:Q8"/>
    <mergeCell ref="A19:A21"/>
    <mergeCell ref="B19:B21"/>
    <mergeCell ref="C19:C21"/>
    <mergeCell ref="D19:P19"/>
    <mergeCell ref="Q19:Q20"/>
    <mergeCell ref="D20:D21"/>
    <mergeCell ref="E20:E21"/>
    <mergeCell ref="F20:G20"/>
    <mergeCell ref="H20:H21"/>
    <mergeCell ref="I20:J20"/>
    <mergeCell ref="K20:K21"/>
    <mergeCell ref="L20:L21"/>
    <mergeCell ref="M20:M21"/>
    <mergeCell ref="N20:O20"/>
    <mergeCell ref="A34:Q34"/>
    <mergeCell ref="A35:C35"/>
    <mergeCell ref="D35:Q35"/>
    <mergeCell ref="A25:J25"/>
    <mergeCell ref="A30:Q30"/>
    <mergeCell ref="A31:C31"/>
    <mergeCell ref="D31:Q31"/>
    <mergeCell ref="A32:Q32"/>
    <mergeCell ref="A33:C33"/>
    <mergeCell ref="D33:Q33"/>
  </mergeCells>
  <pageMargins left="0.11811023622047245" right="0.11811023622047245" top="0.35433070866141736" bottom="0.15748031496062992" header="0.31496062992125984" footer="0.31496062992125984"/>
  <pageSetup paperSize="9" scale="45" orientation="landscape" verticalDpi="0"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1 квартал</vt:lpstr>
      <vt:lpstr>2 квартал</vt:lpstr>
      <vt:lpstr>3 квартал</vt:lpstr>
      <vt:lpstr>4 квартал </vt:lpstr>
      <vt:lpstr>'1 квартал'!Область_печати</vt:lpstr>
      <vt:lpstr>'2 квартал'!Область_печати</vt:lpstr>
      <vt:lpstr>'3 квартал'!Область_печати</vt:lpstr>
      <vt:lpstr>'4 квартал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2020-06-25T05:37:07Z</dcterms:modified>
</cp:coreProperties>
</file>